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7384F1B0-60B4-4FC9-9BE2-F9B2E6A5AB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9" r:id="rId1"/>
    <sheet name="приложение 2" sheetId="20" state="hidden" r:id="rId2"/>
    <sheet name="приложение 3" sheetId="17" r:id="rId3"/>
    <sheet name="приложение 4" sheetId="18" state="hidden" r:id="rId4"/>
  </sheets>
  <definedNames>
    <definedName name="_xlnm.Print_Titles" localSheetId="0">'приложение 1'!$4:$7</definedName>
    <definedName name="_xlnm.Print_Titles" localSheetId="2">'приложение 3'!$4:$5</definedName>
    <definedName name="_xlnm.Print_Area" localSheetId="0">'приложение 1'!$A$1:$Q$111</definedName>
    <definedName name="_xlnm.Print_Area" localSheetId="2">'приложение 3'!$A$1:$M$68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7" l="1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P102" i="19" l="1"/>
  <c r="N102" i="19"/>
  <c r="L102" i="19"/>
  <c r="J102" i="19"/>
  <c r="H102" i="19"/>
  <c r="P99" i="19"/>
  <c r="P100" i="19" s="1"/>
  <c r="N99" i="19"/>
  <c r="N100" i="19" s="1"/>
  <c r="L99" i="19"/>
  <c r="L100" i="19" s="1"/>
  <c r="J99" i="19"/>
  <c r="J100" i="19" s="1"/>
  <c r="H99" i="19"/>
  <c r="H100" i="19" s="1"/>
  <c r="P98" i="19"/>
  <c r="N98" i="19"/>
  <c r="L98" i="19"/>
  <c r="J98" i="19"/>
  <c r="H98" i="19"/>
  <c r="P96" i="19"/>
  <c r="N96" i="19"/>
  <c r="L96" i="19"/>
  <c r="J96" i="19"/>
  <c r="H96" i="19"/>
  <c r="P93" i="19"/>
  <c r="P94" i="19" s="1"/>
  <c r="N93" i="19"/>
  <c r="N94" i="19" s="1"/>
  <c r="L93" i="19"/>
  <c r="L94" i="19" s="1"/>
  <c r="J93" i="19"/>
  <c r="J94" i="19" s="1"/>
  <c r="H93" i="19"/>
  <c r="H94" i="19" s="1"/>
  <c r="P92" i="19"/>
  <c r="N92" i="19"/>
  <c r="L92" i="19"/>
  <c r="J92" i="19"/>
  <c r="H92" i="19"/>
  <c r="P90" i="19"/>
  <c r="N90" i="19"/>
  <c r="L90" i="19"/>
  <c r="J90" i="19"/>
  <c r="H90" i="19"/>
  <c r="P86" i="19"/>
  <c r="N86" i="19"/>
  <c r="L86" i="19"/>
  <c r="J86" i="19"/>
  <c r="H86" i="19"/>
  <c r="P27" i="19"/>
  <c r="O27" i="19"/>
  <c r="N27" i="19"/>
  <c r="M27" i="19"/>
  <c r="L27" i="19"/>
  <c r="K27" i="19"/>
  <c r="J27" i="19"/>
  <c r="I27" i="19"/>
  <c r="H27" i="19"/>
  <c r="O25" i="19"/>
  <c r="M25" i="19"/>
  <c r="K25" i="19"/>
  <c r="I25" i="19"/>
  <c r="P24" i="19"/>
  <c r="P25" i="19" s="1"/>
  <c r="N24" i="19"/>
  <c r="N25" i="19" s="1"/>
  <c r="L24" i="19"/>
  <c r="L25" i="19" s="1"/>
  <c r="J24" i="19"/>
  <c r="J25" i="19" s="1"/>
  <c r="H24" i="19"/>
  <c r="H25" i="19" s="1"/>
  <c r="P23" i="19"/>
  <c r="O23" i="19"/>
  <c r="N23" i="19"/>
  <c r="M23" i="19"/>
  <c r="L23" i="19"/>
  <c r="K23" i="19"/>
  <c r="J23" i="19"/>
  <c r="I23" i="19"/>
  <c r="H23" i="19"/>
  <c r="P21" i="19"/>
  <c r="O21" i="19"/>
  <c r="N21" i="19"/>
  <c r="M21" i="19"/>
  <c r="L21" i="19"/>
  <c r="K21" i="19"/>
  <c r="J21" i="19"/>
  <c r="I21" i="19"/>
  <c r="H21" i="19"/>
  <c r="O19" i="19"/>
  <c r="M19" i="19"/>
  <c r="K19" i="19"/>
  <c r="I19" i="19"/>
  <c r="P18" i="19"/>
  <c r="P19" i="19" s="1"/>
  <c r="N18" i="19"/>
  <c r="N19" i="19" s="1"/>
  <c r="L18" i="19"/>
  <c r="L19" i="19" s="1"/>
  <c r="J18" i="19"/>
  <c r="J19" i="19" s="1"/>
  <c r="H18" i="19"/>
  <c r="H19" i="19" s="1"/>
  <c r="P17" i="19"/>
  <c r="O17" i="19"/>
  <c r="N17" i="19"/>
  <c r="M17" i="19"/>
  <c r="L17" i="19"/>
  <c r="K17" i="19"/>
  <c r="J17" i="19"/>
  <c r="I17" i="19"/>
  <c r="H17" i="19"/>
  <c r="P15" i="19"/>
  <c r="O15" i="19"/>
  <c r="N15" i="19"/>
  <c r="M15" i="19"/>
  <c r="L15" i="19"/>
  <c r="K15" i="19"/>
  <c r="J15" i="19"/>
  <c r="I15" i="19"/>
  <c r="H15" i="19"/>
  <c r="O13" i="19"/>
  <c r="M13" i="19"/>
  <c r="K13" i="19"/>
  <c r="I13" i="19"/>
  <c r="I11" i="19"/>
  <c r="J11" i="19"/>
  <c r="K11" i="19"/>
  <c r="L11" i="19"/>
  <c r="M11" i="19"/>
  <c r="N11" i="19"/>
  <c r="O11" i="19"/>
  <c r="P11" i="19"/>
  <c r="H11" i="19"/>
  <c r="P77" i="19"/>
  <c r="N77" i="19"/>
  <c r="L77" i="19"/>
  <c r="J77" i="19"/>
  <c r="H77" i="19"/>
  <c r="P74" i="19"/>
  <c r="P75" i="19" s="1"/>
  <c r="N74" i="19"/>
  <c r="N75" i="19" s="1"/>
  <c r="L74" i="19"/>
  <c r="L75" i="19" s="1"/>
  <c r="J74" i="19"/>
  <c r="J75" i="19" s="1"/>
  <c r="H74" i="19"/>
  <c r="H75" i="19" s="1"/>
  <c r="P73" i="19"/>
  <c r="N73" i="19"/>
  <c r="L73" i="19"/>
  <c r="J73" i="19"/>
  <c r="H73" i="19"/>
  <c r="P71" i="19"/>
  <c r="N71" i="19"/>
  <c r="L71" i="19"/>
  <c r="J71" i="19"/>
  <c r="H71" i="19"/>
  <c r="P68" i="19"/>
  <c r="P69" i="19" s="1"/>
  <c r="N68" i="19"/>
  <c r="N69" i="19" s="1"/>
  <c r="L68" i="19"/>
  <c r="L69" i="19" s="1"/>
  <c r="J68" i="19"/>
  <c r="J69" i="19" s="1"/>
  <c r="H68" i="19"/>
  <c r="H69" i="19" s="1"/>
  <c r="P67" i="19"/>
  <c r="N67" i="19"/>
  <c r="L67" i="19"/>
  <c r="J67" i="19"/>
  <c r="H67" i="19"/>
  <c r="P65" i="19"/>
  <c r="N65" i="19"/>
  <c r="L65" i="19"/>
  <c r="J65" i="19"/>
  <c r="H65" i="19"/>
  <c r="P61" i="19"/>
  <c r="N61" i="19"/>
  <c r="L61" i="19"/>
  <c r="J61" i="19"/>
  <c r="H61" i="19"/>
  <c r="P51" i="19"/>
  <c r="N51" i="19"/>
  <c r="L51" i="19"/>
  <c r="J51" i="19"/>
  <c r="H51" i="19"/>
  <c r="P47" i="19"/>
  <c r="P49" i="19" s="1"/>
  <c r="N47" i="19"/>
  <c r="N49" i="19" s="1"/>
  <c r="L47" i="19"/>
  <c r="L49" i="19" s="1"/>
  <c r="J47" i="19"/>
  <c r="J49" i="19" s="1"/>
  <c r="H47" i="19"/>
  <c r="H49" i="19" s="1"/>
  <c r="K31" i="17"/>
  <c r="L31" i="17"/>
  <c r="M31" i="17"/>
  <c r="K30" i="17"/>
  <c r="L30" i="17"/>
  <c r="M30" i="17"/>
  <c r="K29" i="17"/>
  <c r="L29" i="17"/>
  <c r="M29" i="17"/>
  <c r="K28" i="17"/>
  <c r="L28" i="17"/>
  <c r="M28" i="17"/>
  <c r="K27" i="17"/>
  <c r="L27" i="17"/>
  <c r="M27" i="17"/>
  <c r="K26" i="17"/>
  <c r="L26" i="17"/>
  <c r="M26" i="17"/>
  <c r="K25" i="17"/>
  <c r="L25" i="17"/>
  <c r="M25" i="17"/>
  <c r="K24" i="17"/>
  <c r="L24" i="17"/>
  <c r="M24" i="17"/>
  <c r="K23" i="17"/>
  <c r="L23" i="17"/>
  <c r="M23" i="17"/>
  <c r="K22" i="17"/>
  <c r="L22" i="17"/>
  <c r="M22" i="17"/>
  <c r="K21" i="17"/>
  <c r="L21" i="17"/>
  <c r="M21" i="17"/>
  <c r="K20" i="17"/>
  <c r="L20" i="17"/>
  <c r="M20" i="17"/>
  <c r="K19" i="17"/>
  <c r="L19" i="17"/>
  <c r="M19" i="17"/>
  <c r="K18" i="17"/>
  <c r="L18" i="17"/>
  <c r="M18" i="17"/>
  <c r="K17" i="17"/>
  <c r="L17" i="17"/>
  <c r="M17" i="17"/>
  <c r="K16" i="17"/>
  <c r="L16" i="17"/>
  <c r="M16" i="17"/>
  <c r="K15" i="17"/>
  <c r="L15" i="17"/>
  <c r="M15" i="17"/>
  <c r="K14" i="17"/>
  <c r="L14" i="17"/>
  <c r="M14" i="17"/>
  <c r="K32" i="17" l="1"/>
  <c r="L32" i="17"/>
  <c r="M32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L13" i="17"/>
  <c r="I13" i="17"/>
  <c r="K13" i="17" s="1"/>
  <c r="I12" i="17"/>
  <c r="L12" i="17" s="1"/>
  <c r="L11" i="17"/>
  <c r="K11" i="17"/>
  <c r="J11" i="17"/>
  <c r="I11" i="17"/>
  <c r="M11" i="17" s="1"/>
  <c r="K10" i="17"/>
  <c r="I10" i="17"/>
  <c r="M9" i="17"/>
  <c r="L9" i="17"/>
  <c r="K9" i="17"/>
  <c r="J9" i="17"/>
  <c r="M8" i="17"/>
  <c r="M10" i="17" s="1"/>
  <c r="L8" i="17"/>
  <c r="L10" i="17" s="1"/>
  <c r="K8" i="17"/>
  <c r="J8" i="17"/>
  <c r="J10" i="17" s="1"/>
  <c r="M12" i="17" l="1"/>
  <c r="J12" i="17"/>
  <c r="M13" i="17"/>
  <c r="J13" i="17"/>
  <c r="K12" i="17"/>
  <c r="H14" i="18"/>
  <c r="H13" i="18"/>
  <c r="P45" i="19"/>
  <c r="N45" i="19"/>
  <c r="L45" i="19"/>
  <c r="J45" i="19"/>
  <c r="H45" i="19"/>
  <c r="P41" i="19"/>
  <c r="P43" i="19" s="1"/>
  <c r="N41" i="19"/>
  <c r="L41" i="19"/>
  <c r="L43" i="19" s="1"/>
  <c r="J41" i="19"/>
  <c r="J43" i="19" s="1"/>
  <c r="H41" i="19"/>
  <c r="H43" i="19" s="1"/>
  <c r="H12" i="19"/>
  <c r="H13" i="19" s="1"/>
  <c r="H87" i="19"/>
  <c r="H88" i="19" s="1"/>
  <c r="H62" i="19"/>
  <c r="H63" i="19" s="1"/>
  <c r="H37" i="19"/>
  <c r="P87" i="19"/>
  <c r="P88" i="19" s="1"/>
  <c r="N87" i="19"/>
  <c r="N88" i="19" s="1"/>
  <c r="L87" i="19"/>
  <c r="L88" i="19" s="1"/>
  <c r="J87" i="19"/>
  <c r="J88" i="19" s="1"/>
  <c r="P62" i="19"/>
  <c r="P63" i="19" s="1"/>
  <c r="N62" i="19"/>
  <c r="N63" i="19" s="1"/>
  <c r="L62" i="19"/>
  <c r="L63" i="19" s="1"/>
  <c r="J62" i="19"/>
  <c r="J63" i="19" s="1"/>
  <c r="O45" i="19"/>
  <c r="O51" i="19" s="1"/>
  <c r="P37" i="19"/>
  <c r="N37" i="19"/>
  <c r="L37" i="19"/>
  <c r="J37" i="19"/>
  <c r="P12" i="19"/>
  <c r="P13" i="19" s="1"/>
  <c r="N12" i="19"/>
  <c r="N13" i="19" s="1"/>
  <c r="L12" i="19"/>
  <c r="L13" i="19" s="1"/>
  <c r="J12" i="19"/>
  <c r="J13" i="19" s="1"/>
  <c r="K14" i="18"/>
  <c r="L14" i="18" s="1"/>
  <c r="M14" i="18"/>
  <c r="N14" i="18" s="1"/>
  <c r="M13" i="18"/>
  <c r="N13" i="18" s="1"/>
  <c r="K13" i="18"/>
  <c r="L13" i="18" s="1"/>
  <c r="I13" i="18"/>
  <c r="J13" i="18" s="1"/>
  <c r="M10" i="18"/>
  <c r="N10" i="18" s="1"/>
  <c r="K10" i="18"/>
  <c r="L10" i="18" s="1"/>
  <c r="I10" i="18"/>
  <c r="J10" i="18" s="1"/>
  <c r="H10" i="18"/>
  <c r="N43" i="19" l="1"/>
  <c r="I14" i="18"/>
  <c r="J14" i="18" s="1"/>
  <c r="C6" i="17" l="1"/>
  <c r="D6" i="17" s="1"/>
  <c r="E6" i="17" s="1"/>
  <c r="F6" i="17" s="1"/>
  <c r="G6" i="17" s="1"/>
  <c r="H6" i="17" s="1"/>
  <c r="I6" i="17" s="1"/>
  <c r="J6" i="17" s="1"/>
  <c r="K6" i="17" l="1"/>
  <c r="L6" i="17" s="1"/>
  <c r="M6" i="17" s="1"/>
</calcChain>
</file>

<file path=xl/sharedStrings.xml><?xml version="1.0" encoding="utf-8"?>
<sst xmlns="http://schemas.openxmlformats.org/spreadsheetml/2006/main" count="554" uniqueCount="150">
  <si>
    <t>Группа потребителей</t>
  </si>
  <si>
    <t>Основание</t>
  </si>
  <si>
    <t>Вид тарифа</t>
  </si>
  <si>
    <t>Календ. период</t>
  </si>
  <si>
    <t>Эксплуатационный район Тугуро-Чумиканский район</t>
  </si>
  <si>
    <t>1.1.1.</t>
  </si>
  <si>
    <t>1.1.2.</t>
  </si>
  <si>
    <t>1.1.3.</t>
  </si>
  <si>
    <t>Электрическая энергия</t>
  </si>
  <si>
    <t>Ночная зона</t>
  </si>
  <si>
    <t>Полупиковая зона</t>
  </si>
  <si>
    <t>Пиковая зона</t>
  </si>
  <si>
    <t>Дневная зона (пиковая и плупиковая)</t>
  </si>
  <si>
    <t>Для всех категорий потребителей, за исключением населения, потребителей приравненым к населению</t>
  </si>
  <si>
    <t xml:space="preserve">Садоводческие некоммерческие товарищества и огороднические некоммерческие товарищества </t>
  </si>
  <si>
    <t>Организации, финансируемые из краевого бюджта</t>
  </si>
  <si>
    <t>Бюджетные организации,имеющие право на льготный тариф</t>
  </si>
  <si>
    <t>Потребители электрической энергии(мощности), технологическое присоединение энергопринимающих устройств которых  электрическим сетям осуществлено на низком уровне</t>
  </si>
  <si>
    <t>Организации, финансируемые из федерального бюджета</t>
  </si>
  <si>
    <t>Содержащиеся за счет прихожан релизиозные организации</t>
  </si>
  <si>
    <t>Одноставочный тариф</t>
  </si>
  <si>
    <t>Одноставочный, дифференцированный по трем зонам суток</t>
  </si>
  <si>
    <t>Одноставочный, дифференцированный по двум зонам суток</t>
  </si>
  <si>
    <t>руб./кВт.ч      (с НДС)</t>
  </si>
  <si>
    <t>Приложение № 2</t>
  </si>
  <si>
    <t>Приложение № 3</t>
  </si>
  <si>
    <t>к Приказу №____ от "___" ____________ 2022 года</t>
  </si>
  <si>
    <t>ТАРИФНОЕ МЕНЮ 
Тугуро-Чумиканский эксплуатационный район  по направлению деятельности "Производство и передача электрической энергии"</t>
  </si>
  <si>
    <t>№ п/п</t>
  </si>
  <si>
    <t xml:space="preserve">Показатель </t>
  </si>
  <si>
    <t>Группы потребителей</t>
  </si>
  <si>
    <t>Календ. Период</t>
  </si>
  <si>
    <t>Вид тарифа (с разбивкой тарифа по ставкам и дифференциацией по зонам суток)</t>
  </si>
  <si>
    <t>Единица измерения</t>
  </si>
  <si>
    <r>
      <t>Цена (тариф)</t>
    </r>
    <r>
      <rPr>
        <b/>
        <sz val="10"/>
        <rFont val="Times New Roman"/>
        <family val="1"/>
        <charset val="204"/>
      </rPr>
      <t xml:space="preserve"> </t>
    </r>
  </si>
  <si>
    <t xml:space="preserve">Экономически обоснованные тарифы на электрическую энергию (мощность) для потребителей, не относящихся к населению и приравненным к нему категориям потребителей
</t>
  </si>
  <si>
    <t>Одноставочный</t>
  </si>
  <si>
    <t>Дневная зона (пиковая и полупиковая)</t>
  </si>
  <si>
    <t xml:space="preserve">Тарифы на электрическую энергию (мощность) для потребителей электрической энергии (мощности), технологическое присоединение энергопринимающих устройств которых к электрическим сетям осуществлено на низком уровне напряжения, предусмотренных пунктом 5 Критериев определения потребителей, утвержденных Постановлением Правительства Российской Федерации от 26 ноября 2021 г. № 2062
</t>
  </si>
  <si>
    <t xml:space="preserve">Тарифы на электрическую энергию (мощность) для потребителей электрической энергии (мощности), финансирование деятельности которых осуществляется за счет средств бюджетов бюджетной системы Российской Федерации, в отношении которых поэтапно в течение 5 лет сокращается разница между ценами (тарифами) на электрическую энергию (мощность) и базовыми уровнями цен (тарифов) на электрическую энергию (мощность), предусмотренных пунктом 6 Критериев определения потребителей, утвержденных Постановлением Правительства Российской Федерации от 26 ноября 2021 г. № 2062
</t>
  </si>
  <si>
    <t xml:space="preserve">Тарифы на электрическую энергию (мощность) для потребителей электрической энергии (мощности), относящихся к организациям жилищно-коммунального хозяйства, в отношении которых поэтапно в течение 5 лет сокращается разница между ценами (тарифами) на электрическую энергию (мощность), предусмотренных пунктом 7 Критериев определения потребителей, утвержденных Постановлением Правительства Российской Федерации от 26 ноября 2021 г. № 2062
</t>
  </si>
  <si>
    <t>Потребители электрической энергии, относящейся  организациям жилищно-комунального хозяйства</t>
  </si>
  <si>
    <t xml:space="preserve">Бюджетные организации, имеющие право на льготный тариф, население и приравненные к нему категории потребителей по Хабаровскому краю (органы исполнительной власти края, органы местного самоуправления муниципальных образований края, а также краевые государственные и муниципальные учреждения (их филиалы), осуществляющие оказание государственных (муниципальных) услуг (выполнение работ) в соответствии с государственными (муниципальными) заданиями, за исключением учреждений, участвующих в реализации территориальной программы обязательного медицинского страхования)
</t>
  </si>
  <si>
    <t>Постановлениями Комитета по ценам и тарифам Правительства Хабаровского края от 17.12.2021 г. № 41/1"Об установлении цен (тарифов) на электрическую энергию для населения и приравненных к нему категорий потребителей по Хабаровскому краю на 2022 год"</t>
  </si>
  <si>
    <t xml:space="preserve">Население, проживающее в сельских населенных пунктах, и приравненные к нему: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
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</t>
  </si>
  <si>
    <t xml:space="preserve">Потребители, приравненные к населению:
Садоводческие некоммерческие товарищества и огороднические некоммерческие товарищества.
</t>
  </si>
  <si>
    <t xml:space="preserve">Потребители, приравненные к населению:
Содержащиеся за счет прихожан религиозные организации.
</t>
  </si>
  <si>
    <t>1 квартал 2023 года</t>
  </si>
  <si>
    <t>2 квартал  2023 года</t>
  </si>
  <si>
    <t>3  квартал  2023 года</t>
  </si>
  <si>
    <t>4  квартал  2023 года</t>
  </si>
  <si>
    <t>01.12.2022-31.12.2023</t>
  </si>
  <si>
    <t>декабрь 2022 года</t>
  </si>
  <si>
    <t>ТАРИФНОЕ МЕНЮ 
по направлению деятельности "Предоставление в аренду объектов недвижимости"</t>
  </si>
  <si>
    <t>Ед. измерения</t>
  </si>
  <si>
    <t>ПЕРИОД</t>
  </si>
  <si>
    <t>4 кв 2019</t>
  </si>
  <si>
    <t>без НДС</t>
  </si>
  <si>
    <t>с НДС</t>
  </si>
  <si>
    <t>1.</t>
  </si>
  <si>
    <t>Эксплуатационный район ЛЭП 110кВ</t>
  </si>
  <si>
    <t>1.1.</t>
  </si>
  <si>
    <t>Цены по соглашению сторон</t>
  </si>
  <si>
    <t>Договор аренды от 25.04.2012 г №905/ХЭС/420</t>
  </si>
  <si>
    <t>с 01.01.2021
по 31.12.2021</t>
  </si>
  <si>
    <t>Для всех категорий потребителей</t>
  </si>
  <si>
    <t>Арендная плата</t>
  </si>
  <si>
    <t>руб. в мес</t>
  </si>
  <si>
    <t>2.</t>
  </si>
  <si>
    <t>Эксплуатационный район Вяземский район</t>
  </si>
  <si>
    <t>2.1.</t>
  </si>
  <si>
    <t>2.1.1.</t>
  </si>
  <si>
    <t>Договор эксплуатации котельного оборудования "Котельная с. Отрадное" № 243/С/20 от 20.08.2020 г.</t>
  </si>
  <si>
    <t>2.1.2.</t>
  </si>
  <si>
    <t>Договор эксплуатации котельного оборудования "Котельная с. Садовое" № 244/С/20 от 20.08.2020 г.</t>
  </si>
  <si>
    <t>Приложение № 4</t>
  </si>
  <si>
    <t>ТАРИФНОЕ МЕНЮ 
по направлению деятельности "Производство и передача тепловой энергии, пара и горячей воды"</t>
  </si>
  <si>
    <t>вода</t>
  </si>
  <si>
    <t>пар</t>
  </si>
  <si>
    <t>Эксплуатационный район р.п. Чегдомын</t>
  </si>
  <si>
    <t>Регулируемые тарифы</t>
  </si>
  <si>
    <t>Население</t>
  </si>
  <si>
    <t xml:space="preserve">Тепловая энергия </t>
  </si>
  <si>
    <t>руб./Гкал (с НДС)</t>
  </si>
  <si>
    <t>ГВС (компонент на тепловую энергию)</t>
  </si>
  <si>
    <t xml:space="preserve">Теплоноситель </t>
  </si>
  <si>
    <t>руб./ куб.м (с НДС)</t>
  </si>
  <si>
    <t>Бюджетные организации</t>
  </si>
  <si>
    <t>руб./Гкал (без НДС)</t>
  </si>
  <si>
    <t>Прочие</t>
  </si>
  <si>
    <t>1.2.</t>
  </si>
  <si>
    <t>Предельные максимальные тарифы</t>
  </si>
  <si>
    <t>1.2.1.</t>
  </si>
  <si>
    <t>Эксплуатационный район р.п. Солнечный</t>
  </si>
  <si>
    <t>2.1.3.</t>
  </si>
  <si>
    <t>2.2.</t>
  </si>
  <si>
    <t>2.2.1.</t>
  </si>
  <si>
    <t>3.</t>
  </si>
  <si>
    <t>Эксплуатационный район п. Горный</t>
  </si>
  <si>
    <t>3.1.</t>
  </si>
  <si>
    <t>3.1.1.</t>
  </si>
  <si>
    <t>3.1.2.</t>
  </si>
  <si>
    <t>3.1.3.</t>
  </si>
  <si>
    <t>3.2.</t>
  </si>
  <si>
    <t>3.2.1.</t>
  </si>
  <si>
    <t>4.</t>
  </si>
  <si>
    <t>Эксплуатационный район рп Новый Ургал</t>
  </si>
  <si>
    <t>4.1.</t>
  </si>
  <si>
    <t>4.1.1.</t>
  </si>
  <si>
    <t>4.1.2.</t>
  </si>
  <si>
    <t>4.1.3.</t>
  </si>
  <si>
    <t>4.2.</t>
  </si>
  <si>
    <t>4.2.1.</t>
  </si>
  <si>
    <t>Приложение № 1</t>
  </si>
  <si>
    <t>к Приказу №______ от "__" __________ 2022 года</t>
  </si>
  <si>
    <t>к Приказу №___ от "__" ____________ 2022 года</t>
  </si>
  <si>
    <t>ТАРИФНОЕ МЕНЮ 
по направлению деятельности "Услуги по передаче тепловой энергии"</t>
  </si>
  <si>
    <t>Эксплуатационный район г.Хабаровск ТМ-15</t>
  </si>
  <si>
    <t>Постановление КЦиТ от 12.12.2018 №37/2 
(изм. от 16.12.20 № 40/102)</t>
  </si>
  <si>
    <t xml:space="preserve"> </t>
  </si>
  <si>
    <t>к Приказу №____ от "__" _________ 2022 года</t>
  </si>
  <si>
    <t>с 01.12.2022 по 31.12.2023</t>
  </si>
  <si>
    <t xml:space="preserve">Постановление Губернатора Хабаровского края от 30.11.2022 г. № 118 "О предельных максимальных тарифах на тепловую энергию"
</t>
  </si>
  <si>
    <t>1 кв 2023</t>
  </si>
  <si>
    <t>2 кв 2023</t>
  </si>
  <si>
    <t>декабрь 2022 год</t>
  </si>
  <si>
    <t>1 кв 2023 год</t>
  </si>
  <si>
    <t>2 кв 2023 год</t>
  </si>
  <si>
    <t>4 кв 2023 год</t>
  </si>
  <si>
    <t>3 кв 2023 год</t>
  </si>
  <si>
    <t>с 01.01.2023
по 31.12.2023</t>
  </si>
  <si>
    <t>3 кв 2023</t>
  </si>
  <si>
    <t>4 кв 2023</t>
  </si>
  <si>
    <t xml:space="preserve"> Постановление КЦиТ от 19.12.17 №38/25 (изм. от 28.11.22 №48/162)</t>
  </si>
  <si>
    <t>Постановление КЦиТ от 19.12.18 №38/26 (изм. от 28.11.22 №48/164)</t>
  </si>
  <si>
    <t xml:space="preserve"> Постановление КЦиТ от 20.12.2021 № 42/17  (изм. от 28.11.22 №48/111)</t>
  </si>
  <si>
    <t xml:space="preserve"> Постановление КЦиТ от 19.12.18 №40/10  (изм. от 28.11.22 №48/114)</t>
  </si>
  <si>
    <t xml:space="preserve"> Постановление КЦиТ от 23.10.19 №32/4 (изм. от 28.11.22 №48/166)</t>
  </si>
  <si>
    <t>Постановление Комитета по ценам и тарифам Правительства Хабаровского края от 28.11.2022 № 48/270 "Об установлении цен (тарифов) на электрическую энергию (мощность), поставляемую акционерным обществом "Хабаровские энергетические системы" в Тугуро-Чумиканском муниципальном районе покупателям на розничных рынках, расположенных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системами, за исключением населения и (или) приравненных к нему категорий потребителей, с учетом доведения их до базовых уровней".</t>
  </si>
  <si>
    <t xml:space="preserve">Потребители, приравненные к населению:
Объединения граждан, приобретающих электрическую энергию(мощность) для использования в принадлежащих им хозяйственных постройках(погреба, сараи). Некомерческие объединения граждан (гражданско-строительные, гаражные кооперативы)
</t>
  </si>
  <si>
    <t>Некомерческие объединения граждан (гражданско-строительные, гаражные кооперативы)</t>
  </si>
  <si>
    <t xml:space="preserve">Потребители, приравненные к населению: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для временного поселения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коммунально-бытового потребления населения в объемах фактического потребления электрической энергии населения и объемах электрической энергии, израсходованной на места общего пользования, за исключением:
исполнителей коммунальных услуг (товариществ собственников жилья, жилищно-строительных, жилищных или иных специализированных потребительских кооперативов либо управляющих организаций), приобретающих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
наймодателей (или уполномоченных ими лиц), предоставляющих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поселения лиц, признанных беженцами, а также жилые помещения для социальной защиты отдельных категорий граждан, приобретающих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фонда.
</t>
  </si>
  <si>
    <t>Население, проживающее в сельских населенных пунктах, и приравненные к нему</t>
  </si>
  <si>
    <t>Постановление Комитета по ценам и тарифам Правительства Хабаровского края от 28.11.2022 г. N№ 48/235 "Об установлении льготных тарифов на электрическую энергию для потребителей акционерного общества "Хабаровские энергетические системы" в Тугуро-Чумиканском муниципальном районе"; Закон Хабаровского края от 11.03.15 г. №41 "О предоставлении льгот по оплате за тепловую и электрическую энергию (мощность) для отдельных категорий потребителей"</t>
  </si>
  <si>
    <t xml:space="preserve"> Постановление КЦиТ от 10.10.18 №29/9  (изм. от 28.11.22 №48/110)</t>
  </si>
  <si>
    <t>руб./Гкал (без  НДС)</t>
  </si>
  <si>
    <t xml:space="preserve"> Постановление КЦиТ от 19.12.18 №40/8 (изм. от 28.11.22 №48/115)</t>
  </si>
  <si>
    <t>Постановление КЦиТ от 19.12.18 №38/27 (изм. от 28.11.22 №48/164)</t>
  </si>
  <si>
    <t xml:space="preserve"> Постановление КЦиТ от 23.10.19 №32/3 (изм. от 28.11.22 №48/165)</t>
  </si>
  <si>
    <t xml:space="preserve"> Постановление КЦиТ от 20.12.2021 №42/20  (изм. от 28.11.22 №48/115)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</si>
</sst>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0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5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1" fillId="0" borderId="0" xfId="0" applyFont="1"/>
    <xf numFmtId="0" fontId="3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textRotation="90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3" fillId="0" borderId="0" xfId="1" applyFont="1" applyBorder="1" applyAlignment="1">
      <alignment vertical="center"/>
    </xf>
    <xf numFmtId="0" fontId="2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4" fillId="2" borderId="1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164" fontId="21" fillId="0" borderId="0" xfId="0" applyNumberFormat="1" applyFont="1" applyAlignment="1">
      <alignment vertical="top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vertical="top"/>
    </xf>
    <xf numFmtId="164" fontId="21" fillId="0" borderId="1" xfId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32" fillId="0" borderId="1" xfId="1" applyFont="1" applyBorder="1" applyAlignment="1">
      <alignment vertical="center"/>
    </xf>
    <xf numFmtId="164" fontId="28" fillId="0" borderId="1" xfId="1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3" fillId="0" borderId="27" xfId="0" applyFont="1" applyBorder="1" applyAlignment="1">
      <alignment vertical="top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vertical="top" wrapText="1"/>
    </xf>
    <xf numFmtId="2" fontId="1" fillId="3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164" fontId="1" fillId="3" borderId="1" xfId="1" applyFont="1" applyFill="1" applyBorder="1" applyAlignment="1">
      <alignment vertical="top"/>
    </xf>
    <xf numFmtId="164" fontId="1" fillId="0" borderId="1" xfId="1" applyFont="1" applyBorder="1" applyAlignment="1">
      <alignment vertical="top"/>
    </xf>
    <xf numFmtId="164" fontId="1" fillId="0" borderId="5" xfId="1" applyFont="1" applyBorder="1" applyAlignment="1">
      <alignment vertical="top"/>
    </xf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1" fillId="3" borderId="24" xfId="0" applyFont="1" applyFill="1" applyBorder="1" applyAlignment="1">
      <alignment horizontal="right" vertical="top"/>
    </xf>
    <xf numFmtId="0" fontId="1" fillId="3" borderId="2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28" xfId="0" applyFont="1" applyFill="1" applyBorder="1" applyAlignment="1">
      <alignment vertical="top"/>
    </xf>
    <xf numFmtId="0" fontId="1" fillId="3" borderId="29" xfId="0" applyFont="1" applyFill="1" applyBorder="1" applyAlignment="1">
      <alignment vertical="top"/>
    </xf>
    <xf numFmtId="164" fontId="13" fillId="0" borderId="1" xfId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164" fontId="37" fillId="0" borderId="1" xfId="1" applyFont="1" applyBorder="1" applyAlignment="1">
      <alignment vertical="top"/>
    </xf>
    <xf numFmtId="164" fontId="38" fillId="0" borderId="1" xfId="1" applyFont="1" applyBorder="1" applyAlignment="1">
      <alignment vertical="top"/>
    </xf>
    <xf numFmtId="0" fontId="39" fillId="0" borderId="1" xfId="0" applyFont="1" applyBorder="1" applyAlignment="1">
      <alignment vertical="top" wrapText="1"/>
    </xf>
    <xf numFmtId="164" fontId="39" fillId="0" borderId="1" xfId="1" applyFont="1" applyBorder="1" applyAlignment="1">
      <alignment vertical="top"/>
    </xf>
    <xf numFmtId="164" fontId="16" fillId="0" borderId="1" xfId="1" applyFont="1" applyBorder="1" applyAlignment="1">
      <alignment vertical="top"/>
    </xf>
    <xf numFmtId="164" fontId="16" fillId="0" borderId="1" xfId="1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164" fontId="38" fillId="0" borderId="1" xfId="1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164" fontId="16" fillId="0" borderId="21" xfId="1" applyFont="1" applyBorder="1" applyAlignment="1">
      <alignment vertical="top"/>
    </xf>
    <xf numFmtId="164" fontId="13" fillId="0" borderId="22" xfId="1" applyFont="1" applyBorder="1" applyAlignment="1">
      <alignment vertical="top"/>
    </xf>
    <xf numFmtId="164" fontId="39" fillId="0" borderId="24" xfId="1" applyFont="1" applyBorder="1" applyAlignment="1">
      <alignment vertical="top"/>
    </xf>
    <xf numFmtId="164" fontId="13" fillId="0" borderId="24" xfId="1" applyFont="1" applyBorder="1" applyAlignment="1">
      <alignment vertical="top"/>
    </xf>
    <xf numFmtId="0" fontId="39" fillId="0" borderId="28" xfId="0" applyFont="1" applyBorder="1" applyAlignment="1">
      <alignment vertical="top" wrapText="1"/>
    </xf>
    <xf numFmtId="164" fontId="39" fillId="0" borderId="28" xfId="1" applyFont="1" applyBorder="1" applyAlignment="1">
      <alignment vertical="top"/>
    </xf>
    <xf numFmtId="164" fontId="13" fillId="0" borderId="29" xfId="1" applyFont="1" applyBorder="1" applyAlignment="1">
      <alignment vertical="top"/>
    </xf>
    <xf numFmtId="0" fontId="21" fillId="0" borderId="26" xfId="0" applyFont="1" applyBorder="1" applyAlignment="1">
      <alignment horizontal="center" vertical="top"/>
    </xf>
    <xf numFmtId="0" fontId="21" fillId="0" borderId="40" xfId="0" applyFont="1" applyBorder="1" applyAlignment="1">
      <alignment horizontal="center" vertical="top"/>
    </xf>
    <xf numFmtId="164" fontId="16" fillId="0" borderId="21" xfId="1" applyFont="1" applyBorder="1" applyAlignment="1">
      <alignment vertical="top" wrapText="1"/>
    </xf>
    <xf numFmtId="164" fontId="16" fillId="0" borderId="22" xfId="1" applyFont="1" applyBorder="1" applyAlignment="1">
      <alignment vertical="top"/>
    </xf>
    <xf numFmtId="164" fontId="16" fillId="0" borderId="24" xfId="1" applyFont="1" applyBorder="1" applyAlignment="1">
      <alignment vertical="top"/>
    </xf>
    <xf numFmtId="0" fontId="38" fillId="0" borderId="24" xfId="0" applyFont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164" fontId="38" fillId="0" borderId="28" xfId="1" applyFont="1" applyBorder="1" applyAlignment="1">
      <alignment vertical="top" wrapText="1"/>
    </xf>
    <xf numFmtId="164" fontId="38" fillId="0" borderId="28" xfId="1" applyFont="1" applyBorder="1" applyAlignment="1">
      <alignment vertical="top"/>
    </xf>
    <xf numFmtId="0" fontId="38" fillId="0" borderId="29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164" fontId="39" fillId="0" borderId="29" xfId="1" applyFont="1" applyBorder="1" applyAlignment="1">
      <alignment vertical="top"/>
    </xf>
    <xf numFmtId="0" fontId="24" fillId="0" borderId="6" xfId="0" applyFont="1" applyBorder="1" applyAlignment="1">
      <alignment vertical="top"/>
    </xf>
    <xf numFmtId="0" fontId="24" fillId="2" borderId="7" xfId="0" applyFont="1" applyFill="1" applyBorder="1" applyAlignment="1">
      <alignment vertical="top"/>
    </xf>
    <xf numFmtId="0" fontId="21" fillId="0" borderId="21" xfId="0" applyFont="1" applyBorder="1" applyAlignment="1">
      <alignment vertical="top" wrapText="1"/>
    </xf>
    <xf numFmtId="164" fontId="21" fillId="0" borderId="21" xfId="1" applyFont="1" applyBorder="1" applyAlignment="1">
      <alignment vertical="top"/>
    </xf>
    <xf numFmtId="164" fontId="21" fillId="0" borderId="22" xfId="1" applyFont="1" applyBorder="1" applyAlignment="1">
      <alignment vertical="top"/>
    </xf>
    <xf numFmtId="164" fontId="37" fillId="0" borderId="24" xfId="1" applyFont="1" applyBorder="1" applyAlignment="1">
      <alignment vertical="top"/>
    </xf>
    <xf numFmtId="164" fontId="21" fillId="0" borderId="24" xfId="1" applyFont="1" applyBorder="1" applyAlignment="1">
      <alignment vertical="top"/>
    </xf>
    <xf numFmtId="0" fontId="21" fillId="0" borderId="28" xfId="0" applyFont="1" applyBorder="1" applyAlignment="1">
      <alignment vertical="top" wrapText="1"/>
    </xf>
    <xf numFmtId="164" fontId="37" fillId="0" borderId="28" xfId="1" applyFont="1" applyBorder="1" applyAlignment="1">
      <alignment vertical="top"/>
    </xf>
    <xf numFmtId="164" fontId="37" fillId="0" borderId="29" xfId="1" applyFont="1" applyBorder="1" applyAlignment="1">
      <alignment vertical="top"/>
    </xf>
    <xf numFmtId="164" fontId="13" fillId="0" borderId="21" xfId="1" applyFont="1" applyBorder="1" applyAlignment="1">
      <alignment vertical="top"/>
    </xf>
    <xf numFmtId="164" fontId="38" fillId="0" borderId="24" xfId="1" applyFont="1" applyBorder="1" applyAlignment="1">
      <alignment vertical="top"/>
    </xf>
    <xf numFmtId="0" fontId="13" fillId="0" borderId="28" xfId="0" applyFont="1" applyBorder="1" applyAlignment="1">
      <alignment vertical="top" wrapText="1"/>
    </xf>
    <xf numFmtId="164" fontId="38" fillId="0" borderId="29" xfId="1" applyFont="1" applyBorder="1" applyAlignment="1">
      <alignment vertical="top"/>
    </xf>
    <xf numFmtId="0" fontId="38" fillId="0" borderId="5" xfId="0" applyFont="1" applyBorder="1" applyAlignment="1">
      <alignment vertical="top" wrapText="1"/>
    </xf>
    <xf numFmtId="164" fontId="38" fillId="0" borderId="5" xfId="1" applyFont="1" applyBorder="1" applyAlignment="1">
      <alignment vertical="top" wrapText="1"/>
    </xf>
    <xf numFmtId="164" fontId="38" fillId="0" borderId="5" xfId="1" applyFont="1" applyBorder="1" applyAlignment="1">
      <alignment vertical="top"/>
    </xf>
    <xf numFmtId="164" fontId="24" fillId="0" borderId="1" xfId="1" applyFont="1" applyBorder="1" applyAlignment="1">
      <alignment vertical="top"/>
    </xf>
    <xf numFmtId="164" fontId="24" fillId="0" borderId="21" xfId="1" applyFont="1" applyBorder="1" applyAlignment="1">
      <alignment vertical="top"/>
    </xf>
    <xf numFmtId="0" fontId="38" fillId="0" borderId="25" xfId="0" applyFont="1" applyBorder="1" applyAlignment="1">
      <alignment vertical="top" wrapText="1"/>
    </xf>
    <xf numFmtId="0" fontId="33" fillId="2" borderId="2" xfId="0" applyFont="1" applyFill="1" applyBorder="1" applyAlignment="1">
      <alignment horizontal="left" vertical="top"/>
    </xf>
    <xf numFmtId="0" fontId="33" fillId="2" borderId="3" xfId="0" applyFont="1" applyFill="1" applyBorder="1" applyAlignment="1">
      <alignment horizontal="left" vertical="top"/>
    </xf>
    <xf numFmtId="0" fontId="33" fillId="2" borderId="4" xfId="0" applyFont="1" applyFill="1" applyBorder="1" applyAlignment="1">
      <alignment horizontal="left" vertical="top"/>
    </xf>
    <xf numFmtId="0" fontId="33" fillId="0" borderId="8" xfId="0" applyFont="1" applyBorder="1" applyAlignment="1">
      <alignment horizontal="center" vertical="top"/>
    </xf>
    <xf numFmtId="0" fontId="33" fillId="0" borderId="3" xfId="0" applyFont="1" applyBorder="1" applyAlignment="1">
      <alignment horizontal="center" vertical="top"/>
    </xf>
    <xf numFmtId="0" fontId="33" fillId="0" borderId="32" xfId="0" applyFont="1" applyBorder="1" applyAlignment="1">
      <alignment horizontal="center" vertical="top"/>
    </xf>
    <xf numFmtId="0" fontId="33" fillId="0" borderId="9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 textRotation="90" wrapText="1"/>
    </xf>
    <xf numFmtId="0" fontId="16" fillId="0" borderId="11" xfId="0" applyFont="1" applyBorder="1" applyAlignment="1">
      <alignment horizontal="center" vertical="top" textRotation="90" wrapText="1"/>
    </xf>
    <xf numFmtId="0" fontId="13" fillId="3" borderId="25" xfId="0" applyFont="1" applyFill="1" applyBorder="1" applyAlignment="1">
      <alignment horizontal="center" vertical="top" wrapText="1"/>
    </xf>
    <xf numFmtId="0" fontId="13" fillId="3" borderId="37" xfId="0" applyFont="1" applyFill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3" borderId="38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49" fontId="21" fillId="0" borderId="2" xfId="0" applyNumberFormat="1" applyFont="1" applyBorder="1" applyAlignment="1">
      <alignment horizontal="center" vertical="top" wrapText="1"/>
    </xf>
    <xf numFmtId="49" fontId="21" fillId="0" borderId="4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top"/>
    </xf>
    <xf numFmtId="0" fontId="21" fillId="0" borderId="46" xfId="0" applyFont="1" applyBorder="1" applyAlignment="1">
      <alignment horizontal="left" vertical="top" wrapText="1"/>
    </xf>
    <xf numFmtId="0" fontId="21" fillId="0" borderId="45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center" vertical="top" textRotation="90" wrapText="1"/>
    </xf>
    <xf numFmtId="0" fontId="24" fillId="0" borderId="0" xfId="0" applyFont="1" applyBorder="1" applyAlignment="1">
      <alignment horizontal="center" vertical="top" textRotation="90" wrapText="1"/>
    </xf>
    <xf numFmtId="0" fontId="24" fillId="0" borderId="31" xfId="0" applyFont="1" applyBorder="1" applyAlignment="1">
      <alignment horizontal="center" vertical="top" textRotation="90" wrapText="1"/>
    </xf>
    <xf numFmtId="0" fontId="21" fillId="0" borderId="48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center" textRotation="90"/>
    </xf>
    <xf numFmtId="0" fontId="21" fillId="0" borderId="6" xfId="0" applyFont="1" applyBorder="1" applyAlignment="1">
      <alignment horizontal="left" vertical="center" textRotation="90"/>
    </xf>
    <xf numFmtId="0" fontId="21" fillId="0" borderId="50" xfId="0" applyFont="1" applyBorder="1" applyAlignment="1">
      <alignment horizontal="left" vertical="center" textRotation="90"/>
    </xf>
    <xf numFmtId="0" fontId="36" fillId="0" borderId="2" xfId="0" applyFont="1" applyBorder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0" fontId="36" fillId="0" borderId="4" xfId="0" applyFont="1" applyBorder="1" applyAlignment="1">
      <alignment horizontal="center" vertical="top"/>
    </xf>
    <xf numFmtId="0" fontId="36" fillId="0" borderId="8" xfId="0" applyFont="1" applyBorder="1" applyAlignment="1">
      <alignment horizontal="center" vertical="top"/>
    </xf>
    <xf numFmtId="0" fontId="36" fillId="0" borderId="32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top" textRotation="90" wrapText="1"/>
    </xf>
    <xf numFmtId="0" fontId="16" fillId="0" borderId="0" xfId="0" applyFont="1" applyBorder="1" applyAlignment="1">
      <alignment horizontal="center" vertical="top" textRotation="90" wrapText="1"/>
    </xf>
    <xf numFmtId="0" fontId="36" fillId="2" borderId="2" xfId="0" applyFont="1" applyFill="1" applyBorder="1" applyAlignment="1">
      <alignment horizontal="left" vertical="top"/>
    </xf>
    <xf numFmtId="0" fontId="36" fillId="2" borderId="3" xfId="0" applyFont="1" applyFill="1" applyBorder="1" applyAlignment="1">
      <alignment horizontal="left" vertical="top"/>
    </xf>
    <xf numFmtId="0" fontId="36" fillId="2" borderId="4" xfId="0" applyFont="1" applyFill="1" applyBorder="1" applyAlignment="1">
      <alignment horizontal="left" vertical="top"/>
    </xf>
    <xf numFmtId="0" fontId="33" fillId="0" borderId="1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6" fillId="2" borderId="12" xfId="0" applyFont="1" applyFill="1" applyBorder="1" applyAlignment="1">
      <alignment horizontal="left" vertical="top"/>
    </xf>
    <xf numFmtId="0" fontId="36" fillId="2" borderId="31" xfId="0" applyFont="1" applyFill="1" applyBorder="1" applyAlignment="1">
      <alignment horizontal="left" vertical="top"/>
    </xf>
    <xf numFmtId="0" fontId="36" fillId="2" borderId="13" xfId="0" applyFont="1" applyFill="1" applyBorder="1" applyAlignment="1">
      <alignment horizontal="left" vertical="top"/>
    </xf>
    <xf numFmtId="0" fontId="36" fillId="0" borderId="10" xfId="0" applyFont="1" applyBorder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3" borderId="36" xfId="0" applyFont="1" applyFill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6" fillId="0" borderId="56" xfId="0" applyFont="1" applyBorder="1" applyAlignment="1">
      <alignment horizontal="center" vertical="top" textRotation="90" wrapText="1"/>
    </xf>
    <xf numFmtId="0" fontId="16" fillId="0" borderId="6" xfId="0" applyFont="1" applyBorder="1" applyAlignment="1">
      <alignment horizontal="center" vertical="top" textRotation="90" wrapText="1"/>
    </xf>
    <xf numFmtId="0" fontId="16" fillId="0" borderId="27" xfId="0" applyFont="1" applyBorder="1" applyAlignment="1">
      <alignment horizontal="center" vertical="top" textRotation="90" wrapText="1"/>
    </xf>
    <xf numFmtId="0" fontId="13" fillId="0" borderId="32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0" fontId="21" fillId="0" borderId="1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top" textRotation="90" wrapText="1"/>
    </xf>
    <xf numFmtId="0" fontId="24" fillId="0" borderId="6" xfId="0" applyFont="1" applyBorder="1" applyAlignment="1">
      <alignment horizontal="center" vertical="top" textRotation="90" wrapText="1"/>
    </xf>
    <xf numFmtId="0" fontId="24" fillId="0" borderId="7" xfId="0" applyFont="1" applyBorder="1" applyAlignment="1">
      <alignment horizontal="center" vertical="top" textRotation="90" wrapText="1"/>
    </xf>
    <xf numFmtId="0" fontId="21" fillId="0" borderId="1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center" textRotation="90"/>
    </xf>
    <xf numFmtId="0" fontId="21" fillId="0" borderId="17" xfId="0" applyFont="1" applyBorder="1" applyAlignment="1">
      <alignment horizontal="left" vertical="center" textRotation="90"/>
    </xf>
    <xf numFmtId="0" fontId="13" fillId="0" borderId="19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3" borderId="45" xfId="0" applyFont="1" applyFill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/>
    </xf>
    <xf numFmtId="0" fontId="21" fillId="0" borderId="3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21" fillId="0" borderId="33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center" vertical="top" textRotation="90" wrapText="1"/>
    </xf>
    <xf numFmtId="0" fontId="24" fillId="0" borderId="27" xfId="0" applyFont="1" applyBorder="1" applyAlignment="1">
      <alignment horizontal="center" vertical="top" textRotation="90" wrapText="1"/>
    </xf>
    <xf numFmtId="0" fontId="21" fillId="0" borderId="57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center" textRotation="90"/>
    </xf>
    <xf numFmtId="0" fontId="21" fillId="0" borderId="0" xfId="0" applyFont="1" applyBorder="1" applyAlignment="1">
      <alignment horizontal="left" vertical="center" textRotation="90"/>
    </xf>
    <xf numFmtId="0" fontId="21" fillId="0" borderId="18" xfId="0" applyFont="1" applyBorder="1" applyAlignment="1">
      <alignment horizontal="left" vertical="center" textRotation="90"/>
    </xf>
    <xf numFmtId="0" fontId="13" fillId="0" borderId="33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top" textRotation="90" wrapText="1"/>
    </xf>
    <xf numFmtId="0" fontId="13" fillId="0" borderId="5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center" textRotation="90"/>
    </xf>
    <xf numFmtId="0" fontId="13" fillId="0" borderId="6" xfId="0" applyFont="1" applyBorder="1" applyAlignment="1">
      <alignment horizontal="left" vertical="center" textRotation="90"/>
    </xf>
    <xf numFmtId="0" fontId="13" fillId="0" borderId="50" xfId="0" applyFont="1" applyBorder="1" applyAlignment="1">
      <alignment horizontal="left" vertical="center" textRotation="90"/>
    </xf>
    <xf numFmtId="0" fontId="33" fillId="2" borderId="12" xfId="0" applyFont="1" applyFill="1" applyBorder="1" applyAlignment="1">
      <alignment horizontal="left" vertical="top"/>
    </xf>
    <xf numFmtId="0" fontId="33" fillId="2" borderId="31" xfId="0" applyFont="1" applyFill="1" applyBorder="1" applyAlignment="1">
      <alignment horizontal="left" vertical="top"/>
    </xf>
    <xf numFmtId="0" fontId="33" fillId="2" borderId="13" xfId="0" applyFont="1" applyFill="1" applyBorder="1" applyAlignment="1">
      <alignment horizontal="left" vertical="top"/>
    </xf>
    <xf numFmtId="0" fontId="13" fillId="0" borderId="20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35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21" fillId="0" borderId="39" xfId="0" applyFont="1" applyBorder="1" applyAlignment="1">
      <alignment horizontal="center" vertical="top"/>
    </xf>
    <xf numFmtId="0" fontId="21" fillId="0" borderId="30" xfId="0" applyFont="1" applyBorder="1" applyAlignment="1">
      <alignment horizontal="center" vertical="top"/>
    </xf>
    <xf numFmtId="0" fontId="13" fillId="3" borderId="41" xfId="0" applyFont="1" applyFill="1" applyBorder="1" applyAlignment="1">
      <alignment horizontal="center" vertical="top" wrapText="1"/>
    </xf>
    <xf numFmtId="0" fontId="13" fillId="3" borderId="42" xfId="0" applyFont="1" applyFill="1" applyBorder="1" applyAlignment="1">
      <alignment horizontal="center" vertical="top" wrapText="1"/>
    </xf>
    <xf numFmtId="0" fontId="13" fillId="3" borderId="43" xfId="0" applyFont="1" applyFill="1" applyBorder="1" applyAlignment="1">
      <alignment horizontal="center" vertical="top" wrapText="1"/>
    </xf>
    <xf numFmtId="0" fontId="13" fillId="3" borderId="44" xfId="0" applyFont="1" applyFill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/>
    </xf>
    <xf numFmtId="0" fontId="13" fillId="3" borderId="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27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3" borderId="19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11"/>
  <sheetViews>
    <sheetView tabSelected="1" zoomScale="110" zoomScaleNormal="110" zoomScaleSheetLayoutView="100" workbookViewId="0">
      <pane ySplit="7" topLeftCell="A65" activePane="bottomLeft" state="frozen"/>
      <selection pane="bottomLeft" activeCell="B62" sqref="B62:B65"/>
    </sheetView>
  </sheetViews>
  <sheetFormatPr defaultRowHeight="15" x14ac:dyDescent="0.25"/>
  <cols>
    <col min="1" max="1" width="6" style="67" customWidth="1"/>
    <col min="2" max="2" width="26.42578125" style="67" customWidth="1"/>
    <col min="3" max="3" width="8" style="67" customWidth="1"/>
    <col min="4" max="4" width="13.28515625" style="67" customWidth="1"/>
    <col min="5" max="5" width="5.7109375" style="44" customWidth="1"/>
    <col min="6" max="6" width="19.85546875" style="67" customWidth="1"/>
    <col min="7" max="7" width="18" style="67" customWidth="1"/>
    <col min="8" max="8" width="13" style="67" customWidth="1"/>
    <col min="9" max="9" width="6.85546875" style="67" customWidth="1"/>
    <col min="10" max="10" width="12.28515625" style="67" customWidth="1"/>
    <col min="11" max="11" width="7.42578125" style="67" customWidth="1"/>
    <col min="12" max="12" width="13" style="67" customWidth="1"/>
    <col min="13" max="13" width="8.140625" style="67" customWidth="1"/>
    <col min="14" max="14" width="12.42578125" style="67" customWidth="1"/>
    <col min="15" max="15" width="7.28515625" style="67" customWidth="1"/>
    <col min="16" max="16" width="13" style="67" customWidth="1"/>
    <col min="17" max="17" width="8.7109375" style="67" customWidth="1"/>
    <col min="18" max="18" width="11.140625" style="58" bestFit="1" customWidth="1"/>
    <col min="19" max="36" width="9.140625" style="58"/>
    <col min="37" max="16384" width="9.140625" style="69"/>
  </cols>
  <sheetData>
    <row r="1" spans="1:36" x14ac:dyDescent="0.25">
      <c r="A1" s="57"/>
      <c r="B1" s="57"/>
      <c r="C1" s="57"/>
      <c r="D1" s="57"/>
      <c r="E1" s="43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68" t="s">
        <v>113</v>
      </c>
    </row>
    <row r="2" spans="1:36" x14ac:dyDescent="0.25">
      <c r="A2" s="57"/>
      <c r="B2" s="57"/>
      <c r="C2" s="57"/>
      <c r="D2" s="57"/>
      <c r="E2" s="43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8" t="s">
        <v>114</v>
      </c>
    </row>
    <row r="3" spans="1:36" ht="35.25" customHeight="1" x14ac:dyDescent="0.25">
      <c r="A3" s="171" t="s">
        <v>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36" s="60" customFormat="1" ht="15" customHeight="1" x14ac:dyDescent="0.25">
      <c r="A4" s="173" t="s">
        <v>28</v>
      </c>
      <c r="B4" s="173" t="s">
        <v>1</v>
      </c>
      <c r="C4" s="174" t="s">
        <v>3</v>
      </c>
      <c r="D4" s="173" t="s">
        <v>0</v>
      </c>
      <c r="E4" s="177" t="s">
        <v>2</v>
      </c>
      <c r="F4" s="178"/>
      <c r="G4" s="173" t="s">
        <v>54</v>
      </c>
      <c r="H4" s="183" t="s">
        <v>55</v>
      </c>
      <c r="I4" s="187"/>
      <c r="J4" s="187"/>
      <c r="K4" s="187"/>
      <c r="L4" s="187"/>
      <c r="M4" s="187"/>
      <c r="N4" s="187"/>
      <c r="O4" s="187"/>
      <c r="P4" s="187"/>
      <c r="Q4" s="184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</row>
    <row r="5" spans="1:36" s="60" customFormat="1" x14ac:dyDescent="0.25">
      <c r="A5" s="173"/>
      <c r="B5" s="173"/>
      <c r="C5" s="175"/>
      <c r="D5" s="173"/>
      <c r="E5" s="179"/>
      <c r="F5" s="180"/>
      <c r="G5" s="173"/>
      <c r="H5" s="185" t="s">
        <v>125</v>
      </c>
      <c r="I5" s="186"/>
      <c r="J5" s="183" t="s">
        <v>126</v>
      </c>
      <c r="K5" s="184"/>
      <c r="L5" s="183" t="s">
        <v>127</v>
      </c>
      <c r="M5" s="184"/>
      <c r="N5" s="183" t="s">
        <v>129</v>
      </c>
      <c r="O5" s="184"/>
      <c r="P5" s="183" t="s">
        <v>128</v>
      </c>
      <c r="Q5" s="184" t="s">
        <v>56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60" customFormat="1" x14ac:dyDescent="0.25">
      <c r="A6" s="173"/>
      <c r="B6" s="173"/>
      <c r="C6" s="176"/>
      <c r="D6" s="173"/>
      <c r="E6" s="181"/>
      <c r="F6" s="182"/>
      <c r="G6" s="173"/>
      <c r="H6" s="61" t="s">
        <v>77</v>
      </c>
      <c r="I6" s="61" t="s">
        <v>78</v>
      </c>
      <c r="J6" s="61" t="s">
        <v>77</v>
      </c>
      <c r="K6" s="61" t="s">
        <v>78</v>
      </c>
      <c r="L6" s="61" t="s">
        <v>77</v>
      </c>
      <c r="M6" s="61" t="s">
        <v>78</v>
      </c>
      <c r="N6" s="61" t="s">
        <v>77</v>
      </c>
      <c r="O6" s="61" t="s">
        <v>78</v>
      </c>
      <c r="P6" s="61" t="s">
        <v>77</v>
      </c>
      <c r="Q6" s="61" t="s">
        <v>78</v>
      </c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s="63" customFormat="1" x14ac:dyDescent="0.25">
      <c r="A7" s="70">
        <v>1</v>
      </c>
      <c r="B7" s="70">
        <v>2</v>
      </c>
      <c r="C7" s="70">
        <v>3</v>
      </c>
      <c r="D7" s="70">
        <v>4</v>
      </c>
      <c r="E7" s="71">
        <v>5</v>
      </c>
      <c r="F7" s="70">
        <v>6</v>
      </c>
      <c r="G7" s="70">
        <v>7</v>
      </c>
      <c r="H7" s="70">
        <v>8</v>
      </c>
      <c r="I7" s="70">
        <v>9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s="63" customFormat="1" ht="18" customHeight="1" x14ac:dyDescent="0.25">
      <c r="A8" s="62" t="s">
        <v>59</v>
      </c>
      <c r="B8" s="155" t="s">
        <v>79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s="63" customFormat="1" ht="16.5" customHeight="1" thickBot="1" x14ac:dyDescent="0.3">
      <c r="A9" s="72" t="s">
        <v>61</v>
      </c>
      <c r="B9" s="158" t="s">
        <v>80</v>
      </c>
      <c r="C9" s="159"/>
      <c r="D9" s="159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63" customFormat="1" ht="22.5" customHeight="1" x14ac:dyDescent="0.25">
      <c r="A10" s="162" t="s">
        <v>5</v>
      </c>
      <c r="B10" s="233" t="s">
        <v>133</v>
      </c>
      <c r="C10" s="164" t="s">
        <v>121</v>
      </c>
      <c r="D10" s="226" t="s">
        <v>81</v>
      </c>
      <c r="E10" s="294" t="s">
        <v>36</v>
      </c>
      <c r="F10" s="291" t="s">
        <v>82</v>
      </c>
      <c r="G10" s="115" t="s">
        <v>83</v>
      </c>
      <c r="H10" s="116">
        <v>5575.07</v>
      </c>
      <c r="I10" s="116">
        <v>0</v>
      </c>
      <c r="J10" s="116">
        <v>5575.07</v>
      </c>
      <c r="K10" s="116">
        <v>0</v>
      </c>
      <c r="L10" s="116">
        <v>5575.07</v>
      </c>
      <c r="M10" s="116">
        <v>0</v>
      </c>
      <c r="N10" s="116">
        <v>5575.07</v>
      </c>
      <c r="O10" s="116">
        <v>0</v>
      </c>
      <c r="P10" s="116">
        <v>5575.07</v>
      </c>
      <c r="Q10" s="117">
        <v>0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63" customFormat="1" ht="18.75" customHeight="1" x14ac:dyDescent="0.25">
      <c r="A11" s="163"/>
      <c r="B11" s="167"/>
      <c r="C11" s="165"/>
      <c r="D11" s="293"/>
      <c r="E11" s="295"/>
      <c r="F11" s="292"/>
      <c r="G11" s="109" t="s">
        <v>88</v>
      </c>
      <c r="H11" s="110">
        <f>H10/1.2</f>
        <v>4645.8916666666664</v>
      </c>
      <c r="I11" s="110">
        <f t="shared" ref="I11:P11" si="0">I10/1.2</f>
        <v>0</v>
      </c>
      <c r="J11" s="110">
        <f t="shared" si="0"/>
        <v>4645.8916666666664</v>
      </c>
      <c r="K11" s="110">
        <f t="shared" si="0"/>
        <v>0</v>
      </c>
      <c r="L11" s="110">
        <f t="shared" si="0"/>
        <v>4645.8916666666664</v>
      </c>
      <c r="M11" s="110">
        <f t="shared" si="0"/>
        <v>0</v>
      </c>
      <c r="N11" s="110">
        <f t="shared" si="0"/>
        <v>4645.8916666666664</v>
      </c>
      <c r="O11" s="110">
        <f t="shared" si="0"/>
        <v>0</v>
      </c>
      <c r="P11" s="110">
        <f t="shared" si="0"/>
        <v>4645.8916666666664</v>
      </c>
      <c r="Q11" s="118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s="63" customFormat="1" ht="19.5" customHeight="1" x14ac:dyDescent="0.25">
      <c r="A12" s="163"/>
      <c r="B12" s="166" t="s">
        <v>147</v>
      </c>
      <c r="C12" s="165"/>
      <c r="D12" s="293"/>
      <c r="E12" s="295"/>
      <c r="F12" s="168" t="s">
        <v>84</v>
      </c>
      <c r="G12" s="105" t="s">
        <v>83</v>
      </c>
      <c r="H12" s="111">
        <f>H10</f>
        <v>5575.07</v>
      </c>
      <c r="I12" s="111">
        <v>0</v>
      </c>
      <c r="J12" s="111">
        <f>J10</f>
        <v>5575.07</v>
      </c>
      <c r="K12" s="111">
        <v>0</v>
      </c>
      <c r="L12" s="111">
        <f>L10</f>
        <v>5575.07</v>
      </c>
      <c r="M12" s="111">
        <v>0</v>
      </c>
      <c r="N12" s="111">
        <f>N10</f>
        <v>5575.07</v>
      </c>
      <c r="O12" s="111">
        <v>0</v>
      </c>
      <c r="P12" s="111">
        <f>P10</f>
        <v>5575.07</v>
      </c>
      <c r="Q12" s="119">
        <v>0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6" s="63" customFormat="1" ht="24" customHeight="1" x14ac:dyDescent="0.25">
      <c r="A13" s="163"/>
      <c r="B13" s="167"/>
      <c r="C13" s="165"/>
      <c r="D13" s="293"/>
      <c r="E13" s="295"/>
      <c r="F13" s="169"/>
      <c r="G13" s="109" t="s">
        <v>88</v>
      </c>
      <c r="H13" s="110">
        <f>H12/1.2</f>
        <v>4645.8916666666664</v>
      </c>
      <c r="I13" s="110">
        <f t="shared" ref="I13" si="1">I12/1.2</f>
        <v>0</v>
      </c>
      <c r="J13" s="110">
        <f t="shared" ref="J13" si="2">J12/1.2</f>
        <v>4645.8916666666664</v>
      </c>
      <c r="K13" s="110">
        <f t="shared" ref="K13" si="3">K12/1.2</f>
        <v>0</v>
      </c>
      <c r="L13" s="110">
        <f t="shared" ref="L13" si="4">L12/1.2</f>
        <v>4645.8916666666664</v>
      </c>
      <c r="M13" s="110">
        <f t="shared" ref="M13" si="5">M12/1.2</f>
        <v>0</v>
      </c>
      <c r="N13" s="110">
        <f t="shared" ref="N13" si="6">N12/1.2</f>
        <v>4645.8916666666664</v>
      </c>
      <c r="O13" s="110">
        <f t="shared" ref="O13" si="7">O12/1.2</f>
        <v>0</v>
      </c>
      <c r="P13" s="110">
        <f t="shared" ref="P13" si="8">P12/1.2</f>
        <v>4645.8916666666664</v>
      </c>
      <c r="Q13" s="118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1:36" s="63" customFormat="1" ht="26.25" customHeight="1" x14ac:dyDescent="0.25">
      <c r="A14" s="163"/>
      <c r="B14" s="166" t="s">
        <v>134</v>
      </c>
      <c r="C14" s="165"/>
      <c r="D14" s="293"/>
      <c r="E14" s="295"/>
      <c r="F14" s="297" t="s">
        <v>85</v>
      </c>
      <c r="G14" s="106" t="s">
        <v>86</v>
      </c>
      <c r="H14" s="103">
        <v>81.28</v>
      </c>
      <c r="I14" s="103">
        <v>0</v>
      </c>
      <c r="J14" s="103">
        <v>81.28</v>
      </c>
      <c r="K14" s="103">
        <v>0</v>
      </c>
      <c r="L14" s="103">
        <v>81.28</v>
      </c>
      <c r="M14" s="103">
        <v>0</v>
      </c>
      <c r="N14" s="103">
        <v>81.28</v>
      </c>
      <c r="O14" s="103">
        <v>0</v>
      </c>
      <c r="P14" s="103">
        <v>81.28</v>
      </c>
      <c r="Q14" s="119">
        <v>0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  <row r="15" spans="1:36" s="63" customFormat="1" ht="21" customHeight="1" thickBot="1" x14ac:dyDescent="0.3">
      <c r="A15" s="123"/>
      <c r="B15" s="170"/>
      <c r="C15" s="165"/>
      <c r="D15" s="262"/>
      <c r="E15" s="296"/>
      <c r="F15" s="298"/>
      <c r="G15" s="120" t="s">
        <v>88</v>
      </c>
      <c r="H15" s="121">
        <f>H14/1.2</f>
        <v>67.733333333333334</v>
      </c>
      <c r="I15" s="121">
        <f t="shared" ref="I15" si="9">I14/1.2</f>
        <v>0</v>
      </c>
      <c r="J15" s="121">
        <f t="shared" ref="J15" si="10">J14/1.2</f>
        <v>67.733333333333334</v>
      </c>
      <c r="K15" s="121">
        <f t="shared" ref="K15" si="11">K14/1.2</f>
        <v>0</v>
      </c>
      <c r="L15" s="121">
        <f t="shared" ref="L15" si="12">L14/1.2</f>
        <v>67.733333333333334</v>
      </c>
      <c r="M15" s="121">
        <f t="shared" ref="M15" si="13">M14/1.2</f>
        <v>0</v>
      </c>
      <c r="N15" s="121">
        <f t="shared" ref="N15" si="14">N14/1.2</f>
        <v>67.733333333333334</v>
      </c>
      <c r="O15" s="121">
        <f t="shared" ref="O15" si="15">O14/1.2</f>
        <v>0</v>
      </c>
      <c r="P15" s="121">
        <f t="shared" ref="P15" si="16">P14/1.2</f>
        <v>67.733333333333334</v>
      </c>
      <c r="Q15" s="122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s="63" customFormat="1" ht="24" customHeight="1" x14ac:dyDescent="0.25">
      <c r="A16" s="162" t="s">
        <v>6</v>
      </c>
      <c r="B16" s="233" t="s">
        <v>133</v>
      </c>
      <c r="C16" s="165"/>
      <c r="D16" s="226" t="s">
        <v>87</v>
      </c>
      <c r="E16" s="294" t="s">
        <v>36</v>
      </c>
      <c r="F16" s="291" t="s">
        <v>82</v>
      </c>
      <c r="G16" s="115" t="s">
        <v>83</v>
      </c>
      <c r="H16" s="116">
        <v>5575.07</v>
      </c>
      <c r="I16" s="116">
        <v>0</v>
      </c>
      <c r="J16" s="116">
        <v>5575.07</v>
      </c>
      <c r="K16" s="116">
        <v>0</v>
      </c>
      <c r="L16" s="116">
        <v>5575.07</v>
      </c>
      <c r="M16" s="116">
        <v>0</v>
      </c>
      <c r="N16" s="116">
        <v>5575.07</v>
      </c>
      <c r="O16" s="116">
        <v>0</v>
      </c>
      <c r="P16" s="116">
        <v>5575.07</v>
      </c>
      <c r="Q16" s="117">
        <v>0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s="63" customFormat="1" ht="24.75" customHeight="1" x14ac:dyDescent="0.25">
      <c r="A17" s="163"/>
      <c r="B17" s="167"/>
      <c r="C17" s="165"/>
      <c r="D17" s="293"/>
      <c r="E17" s="295"/>
      <c r="F17" s="292"/>
      <c r="G17" s="109" t="s">
        <v>88</v>
      </c>
      <c r="H17" s="110">
        <f>H16/1.2</f>
        <v>4645.8916666666664</v>
      </c>
      <c r="I17" s="110">
        <f t="shared" ref="I17" si="17">I16/1.2</f>
        <v>0</v>
      </c>
      <c r="J17" s="110">
        <f t="shared" ref="J17" si="18">J16/1.2</f>
        <v>4645.8916666666664</v>
      </c>
      <c r="K17" s="110">
        <f t="shared" ref="K17" si="19">K16/1.2</f>
        <v>0</v>
      </c>
      <c r="L17" s="110">
        <f t="shared" ref="L17" si="20">L16/1.2</f>
        <v>4645.8916666666664</v>
      </c>
      <c r="M17" s="110">
        <f t="shared" ref="M17" si="21">M16/1.2</f>
        <v>0</v>
      </c>
      <c r="N17" s="110">
        <f t="shared" ref="N17" si="22">N16/1.2</f>
        <v>4645.8916666666664</v>
      </c>
      <c r="O17" s="110">
        <f t="shared" ref="O17" si="23">O16/1.2</f>
        <v>0</v>
      </c>
      <c r="P17" s="110">
        <f t="shared" ref="P17" si="24">P16/1.2</f>
        <v>4645.8916666666664</v>
      </c>
      <c r="Q17" s="118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s="63" customFormat="1" ht="15" customHeight="1" x14ac:dyDescent="0.25">
      <c r="A18" s="163"/>
      <c r="B18" s="166" t="s">
        <v>147</v>
      </c>
      <c r="C18" s="165"/>
      <c r="D18" s="293"/>
      <c r="E18" s="295"/>
      <c r="F18" s="168" t="s">
        <v>84</v>
      </c>
      <c r="G18" s="105" t="s">
        <v>83</v>
      </c>
      <c r="H18" s="111">
        <f>H16</f>
        <v>5575.07</v>
      </c>
      <c r="I18" s="111">
        <v>0</v>
      </c>
      <c r="J18" s="111">
        <f>J16</f>
        <v>5575.07</v>
      </c>
      <c r="K18" s="111">
        <v>0</v>
      </c>
      <c r="L18" s="111">
        <f>L16</f>
        <v>5575.07</v>
      </c>
      <c r="M18" s="111">
        <v>0</v>
      </c>
      <c r="N18" s="111">
        <f>N16</f>
        <v>5575.07</v>
      </c>
      <c r="O18" s="111">
        <v>0</v>
      </c>
      <c r="P18" s="111">
        <f>P16</f>
        <v>5575.07</v>
      </c>
      <c r="Q18" s="119">
        <v>0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s="63" customFormat="1" ht="26.25" customHeight="1" x14ac:dyDescent="0.25">
      <c r="A19" s="163"/>
      <c r="B19" s="167"/>
      <c r="C19" s="165"/>
      <c r="D19" s="293"/>
      <c r="E19" s="295"/>
      <c r="F19" s="169"/>
      <c r="G19" s="109" t="s">
        <v>88</v>
      </c>
      <c r="H19" s="110">
        <f>H18/1.2</f>
        <v>4645.8916666666664</v>
      </c>
      <c r="I19" s="110">
        <f t="shared" ref="I19" si="25">I18/1.2</f>
        <v>0</v>
      </c>
      <c r="J19" s="110">
        <f t="shared" ref="J19" si="26">J18/1.2</f>
        <v>4645.8916666666664</v>
      </c>
      <c r="K19" s="110">
        <f t="shared" ref="K19" si="27">K18/1.2</f>
        <v>0</v>
      </c>
      <c r="L19" s="110">
        <f t="shared" ref="L19" si="28">L18/1.2</f>
        <v>4645.8916666666664</v>
      </c>
      <c r="M19" s="110">
        <f t="shared" ref="M19" si="29">M18/1.2</f>
        <v>0</v>
      </c>
      <c r="N19" s="110">
        <f t="shared" ref="N19" si="30">N18/1.2</f>
        <v>4645.8916666666664</v>
      </c>
      <c r="O19" s="110">
        <f t="shared" ref="O19" si="31">O18/1.2</f>
        <v>0</v>
      </c>
      <c r="P19" s="110">
        <f t="shared" ref="P19" si="32">P18/1.2</f>
        <v>4645.8916666666664</v>
      </c>
      <c r="Q19" s="118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s="63" customFormat="1" ht="18.75" customHeight="1" x14ac:dyDescent="0.25">
      <c r="A20" s="163"/>
      <c r="B20" s="166" t="s">
        <v>134</v>
      </c>
      <c r="C20" s="165"/>
      <c r="D20" s="293"/>
      <c r="E20" s="295"/>
      <c r="F20" s="297" t="s">
        <v>85</v>
      </c>
      <c r="G20" s="106" t="s">
        <v>86</v>
      </c>
      <c r="H20" s="111">
        <v>81.28</v>
      </c>
      <c r="I20" s="111">
        <v>0</v>
      </c>
      <c r="J20" s="111">
        <v>81.28</v>
      </c>
      <c r="K20" s="111">
        <v>0</v>
      </c>
      <c r="L20" s="111">
        <v>81.28</v>
      </c>
      <c r="M20" s="111">
        <v>0</v>
      </c>
      <c r="N20" s="111">
        <v>81.28</v>
      </c>
      <c r="O20" s="111">
        <v>0</v>
      </c>
      <c r="P20" s="111">
        <v>81.28</v>
      </c>
      <c r="Q20" s="127">
        <v>0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s="63" customFormat="1" ht="28.5" customHeight="1" thickBot="1" x14ac:dyDescent="0.3">
      <c r="A21" s="123"/>
      <c r="B21" s="170"/>
      <c r="C21" s="165"/>
      <c r="D21" s="262"/>
      <c r="E21" s="296"/>
      <c r="F21" s="298"/>
      <c r="G21" s="120" t="s">
        <v>88</v>
      </c>
      <c r="H21" s="121">
        <f>H20/1.2</f>
        <v>67.733333333333334</v>
      </c>
      <c r="I21" s="121">
        <f t="shared" ref="I21" si="33">I20/1.2</f>
        <v>0</v>
      </c>
      <c r="J21" s="121">
        <f t="shared" ref="J21" si="34">J20/1.2</f>
        <v>67.733333333333334</v>
      </c>
      <c r="K21" s="121">
        <f t="shared" ref="K21" si="35">K20/1.2</f>
        <v>0</v>
      </c>
      <c r="L21" s="121">
        <f t="shared" ref="L21" si="36">L20/1.2</f>
        <v>67.733333333333334</v>
      </c>
      <c r="M21" s="121">
        <f t="shared" ref="M21" si="37">M20/1.2</f>
        <v>0</v>
      </c>
      <c r="N21" s="121">
        <f t="shared" ref="N21" si="38">N20/1.2</f>
        <v>67.733333333333334</v>
      </c>
      <c r="O21" s="121">
        <f t="shared" ref="O21" si="39">O20/1.2</f>
        <v>0</v>
      </c>
      <c r="P21" s="121">
        <f t="shared" ref="P21" si="40">P20/1.2</f>
        <v>67.733333333333334</v>
      </c>
      <c r="Q21" s="122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36" s="63" customFormat="1" ht="24" customHeight="1" x14ac:dyDescent="0.25">
      <c r="A22" s="299" t="s">
        <v>7</v>
      </c>
      <c r="B22" s="301" t="s">
        <v>133</v>
      </c>
      <c r="C22" s="165"/>
      <c r="D22" s="226" t="s">
        <v>89</v>
      </c>
      <c r="E22" s="294" t="s">
        <v>36</v>
      </c>
      <c r="F22" s="291" t="s">
        <v>82</v>
      </c>
      <c r="G22" s="115" t="s">
        <v>83</v>
      </c>
      <c r="H22" s="116">
        <v>5575.07</v>
      </c>
      <c r="I22" s="116">
        <v>0</v>
      </c>
      <c r="J22" s="116">
        <v>5575.07</v>
      </c>
      <c r="K22" s="116">
        <v>0</v>
      </c>
      <c r="L22" s="116">
        <v>5575.07</v>
      </c>
      <c r="M22" s="116">
        <v>0</v>
      </c>
      <c r="N22" s="116">
        <v>5575.07</v>
      </c>
      <c r="O22" s="116">
        <v>0</v>
      </c>
      <c r="P22" s="116">
        <v>5575.07</v>
      </c>
      <c r="Q22" s="117">
        <v>0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</row>
    <row r="23" spans="1:36" s="63" customFormat="1" ht="25.5" customHeight="1" x14ac:dyDescent="0.25">
      <c r="A23" s="300"/>
      <c r="B23" s="302"/>
      <c r="C23" s="165"/>
      <c r="D23" s="293"/>
      <c r="E23" s="295"/>
      <c r="F23" s="292"/>
      <c r="G23" s="109" t="s">
        <v>88</v>
      </c>
      <c r="H23" s="110">
        <f>H22/1.2</f>
        <v>4645.8916666666664</v>
      </c>
      <c r="I23" s="110">
        <f t="shared" ref="I23" si="41">I22/1.2</f>
        <v>0</v>
      </c>
      <c r="J23" s="110">
        <f t="shared" ref="J23" si="42">J22/1.2</f>
        <v>4645.8916666666664</v>
      </c>
      <c r="K23" s="110">
        <f t="shared" ref="K23" si="43">K22/1.2</f>
        <v>0</v>
      </c>
      <c r="L23" s="110">
        <f t="shared" ref="L23" si="44">L22/1.2</f>
        <v>4645.8916666666664</v>
      </c>
      <c r="M23" s="110">
        <f t="shared" ref="M23" si="45">M22/1.2</f>
        <v>0</v>
      </c>
      <c r="N23" s="110">
        <f t="shared" ref="N23" si="46">N22/1.2</f>
        <v>4645.8916666666664</v>
      </c>
      <c r="O23" s="110">
        <f t="shared" ref="O23" si="47">O22/1.2</f>
        <v>0</v>
      </c>
      <c r="P23" s="110">
        <f t="shared" ref="P23" si="48">P22/1.2</f>
        <v>4645.8916666666664</v>
      </c>
      <c r="Q23" s="118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1:36" s="63" customFormat="1" ht="19.5" customHeight="1" x14ac:dyDescent="0.25">
      <c r="A24" s="300"/>
      <c r="B24" s="303" t="s">
        <v>147</v>
      </c>
      <c r="C24" s="165"/>
      <c r="D24" s="293"/>
      <c r="E24" s="295"/>
      <c r="F24" s="168" t="s">
        <v>84</v>
      </c>
      <c r="G24" s="105" t="s">
        <v>83</v>
      </c>
      <c r="H24" s="111">
        <f>H22</f>
        <v>5575.07</v>
      </c>
      <c r="I24" s="111">
        <v>0</v>
      </c>
      <c r="J24" s="111">
        <f>J22</f>
        <v>5575.07</v>
      </c>
      <c r="K24" s="111">
        <v>0</v>
      </c>
      <c r="L24" s="111">
        <f>L22</f>
        <v>5575.07</v>
      </c>
      <c r="M24" s="111">
        <v>0</v>
      </c>
      <c r="N24" s="111">
        <f>N22</f>
        <v>5575.07</v>
      </c>
      <c r="O24" s="111">
        <v>0</v>
      </c>
      <c r="P24" s="111">
        <f>P22</f>
        <v>5575.07</v>
      </c>
      <c r="Q24" s="119">
        <v>0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</row>
    <row r="25" spans="1:36" s="63" customFormat="1" ht="24" customHeight="1" x14ac:dyDescent="0.25">
      <c r="A25" s="300"/>
      <c r="B25" s="302"/>
      <c r="C25" s="165"/>
      <c r="D25" s="293"/>
      <c r="E25" s="295"/>
      <c r="F25" s="169"/>
      <c r="G25" s="109" t="s">
        <v>88</v>
      </c>
      <c r="H25" s="110">
        <f>H24/1.2</f>
        <v>4645.8916666666664</v>
      </c>
      <c r="I25" s="110">
        <f t="shared" ref="I25" si="49">I24/1.2</f>
        <v>0</v>
      </c>
      <c r="J25" s="110">
        <f t="shared" ref="J25" si="50">J24/1.2</f>
        <v>4645.8916666666664</v>
      </c>
      <c r="K25" s="110">
        <f t="shared" ref="K25" si="51">K24/1.2</f>
        <v>0</v>
      </c>
      <c r="L25" s="110">
        <f t="shared" ref="L25" si="52">L24/1.2</f>
        <v>4645.8916666666664</v>
      </c>
      <c r="M25" s="110">
        <f t="shared" ref="M25" si="53">M24/1.2</f>
        <v>0</v>
      </c>
      <c r="N25" s="110">
        <f t="shared" ref="N25" si="54">N24/1.2</f>
        <v>4645.8916666666664</v>
      </c>
      <c r="O25" s="110">
        <f t="shared" ref="O25" si="55">O24/1.2</f>
        <v>0</v>
      </c>
      <c r="P25" s="110">
        <f t="shared" ref="P25" si="56">P24/1.2</f>
        <v>4645.8916666666664</v>
      </c>
      <c r="Q25" s="118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spans="1:36" s="63" customFormat="1" ht="18.75" customHeight="1" x14ac:dyDescent="0.25">
      <c r="A26" s="300"/>
      <c r="B26" s="303" t="s">
        <v>134</v>
      </c>
      <c r="C26" s="165"/>
      <c r="D26" s="293"/>
      <c r="E26" s="295"/>
      <c r="F26" s="297" t="s">
        <v>85</v>
      </c>
      <c r="G26" s="106" t="s">
        <v>86</v>
      </c>
      <c r="H26" s="103">
        <v>81.28</v>
      </c>
      <c r="I26" s="103">
        <v>0</v>
      </c>
      <c r="J26" s="103">
        <v>81.28</v>
      </c>
      <c r="K26" s="103">
        <v>0</v>
      </c>
      <c r="L26" s="103">
        <v>81.28</v>
      </c>
      <c r="M26" s="103">
        <v>0</v>
      </c>
      <c r="N26" s="103">
        <v>81.28</v>
      </c>
      <c r="O26" s="103">
        <v>0</v>
      </c>
      <c r="P26" s="103">
        <v>81.28</v>
      </c>
      <c r="Q26" s="119">
        <v>0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</row>
    <row r="27" spans="1:36" s="63" customFormat="1" ht="30.75" customHeight="1" thickBot="1" x14ac:dyDescent="0.3">
      <c r="A27" s="124"/>
      <c r="B27" s="304"/>
      <c r="C27" s="165"/>
      <c r="D27" s="262"/>
      <c r="E27" s="296"/>
      <c r="F27" s="298"/>
      <c r="G27" s="120" t="s">
        <v>88</v>
      </c>
      <c r="H27" s="121">
        <f>H26/1.2</f>
        <v>67.733333333333334</v>
      </c>
      <c r="I27" s="121">
        <f t="shared" ref="I27" si="57">I26/1.2</f>
        <v>0</v>
      </c>
      <c r="J27" s="121">
        <f t="shared" ref="J27" si="58">J26/1.2</f>
        <v>67.733333333333334</v>
      </c>
      <c r="K27" s="121">
        <f t="shared" ref="K27" si="59">K26/1.2</f>
        <v>0</v>
      </c>
      <c r="L27" s="121">
        <f t="shared" ref="L27" si="60">L26/1.2</f>
        <v>67.733333333333334</v>
      </c>
      <c r="M27" s="121">
        <f t="shared" ref="M27" si="61">M26/1.2</f>
        <v>0</v>
      </c>
      <c r="N27" s="121">
        <f t="shared" ref="N27" si="62">N26/1.2</f>
        <v>67.733333333333334</v>
      </c>
      <c r="O27" s="121">
        <f t="shared" ref="O27" si="63">O26/1.2</f>
        <v>0</v>
      </c>
      <c r="P27" s="121">
        <f t="shared" ref="P27" si="64">P26/1.2</f>
        <v>67.733333333333334</v>
      </c>
      <c r="Q27" s="122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s="63" customFormat="1" ht="16.5" customHeight="1" x14ac:dyDescent="0.25">
      <c r="A28" s="72" t="s">
        <v>90</v>
      </c>
      <c r="B28" s="204" t="s">
        <v>91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6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1:36" ht="30" customHeight="1" x14ac:dyDescent="0.25">
      <c r="A29" s="241" t="s">
        <v>92</v>
      </c>
      <c r="B29" s="244" t="s">
        <v>122</v>
      </c>
      <c r="C29" s="247" t="s">
        <v>121</v>
      </c>
      <c r="D29" s="250" t="s">
        <v>81</v>
      </c>
      <c r="E29" s="253" t="s">
        <v>36</v>
      </c>
      <c r="F29" s="241" t="s">
        <v>82</v>
      </c>
      <c r="G29" s="74" t="s">
        <v>83</v>
      </c>
      <c r="H29" s="152">
        <v>2691.96</v>
      </c>
      <c r="I29" s="152">
        <v>0</v>
      </c>
      <c r="J29" s="152">
        <v>2691.96</v>
      </c>
      <c r="K29" s="152">
        <v>0</v>
      </c>
      <c r="L29" s="152">
        <v>2691.96</v>
      </c>
      <c r="M29" s="152">
        <v>0</v>
      </c>
      <c r="N29" s="152">
        <v>2691.96</v>
      </c>
      <c r="O29" s="152">
        <v>0</v>
      </c>
      <c r="P29" s="152">
        <v>2691.96</v>
      </c>
      <c r="Q29" s="152">
        <v>0</v>
      </c>
      <c r="AE29" s="69"/>
      <c r="AF29" s="69"/>
      <c r="AG29" s="69"/>
      <c r="AH29" s="69"/>
      <c r="AI29" s="69"/>
      <c r="AJ29" s="69"/>
    </row>
    <row r="30" spans="1:36" ht="28.5" customHeight="1" x14ac:dyDescent="0.25">
      <c r="A30" s="242"/>
      <c r="B30" s="245"/>
      <c r="C30" s="248"/>
      <c r="D30" s="251"/>
      <c r="E30" s="202"/>
      <c r="F30" s="243"/>
      <c r="G30" s="74" t="s">
        <v>88</v>
      </c>
      <c r="H30" s="107">
        <v>2243.3000000000002</v>
      </c>
      <c r="I30" s="107"/>
      <c r="J30" s="107">
        <v>2243.3000000000002</v>
      </c>
      <c r="K30" s="107"/>
      <c r="L30" s="107">
        <v>2243.3000000000002</v>
      </c>
      <c r="M30" s="107"/>
      <c r="N30" s="107">
        <v>2243.3000000000002</v>
      </c>
      <c r="O30" s="107"/>
      <c r="P30" s="107">
        <v>2243.3000000000002</v>
      </c>
      <c r="Q30" s="107"/>
      <c r="AE30" s="69"/>
      <c r="AF30" s="69"/>
      <c r="AG30" s="69"/>
      <c r="AH30" s="69"/>
      <c r="AI30" s="69"/>
      <c r="AJ30" s="69"/>
    </row>
    <row r="31" spans="1:36" ht="35.25" customHeight="1" x14ac:dyDescent="0.25">
      <c r="A31" s="242"/>
      <c r="B31" s="245"/>
      <c r="C31" s="248"/>
      <c r="D31" s="251"/>
      <c r="E31" s="202"/>
      <c r="F31" s="174" t="s">
        <v>84</v>
      </c>
      <c r="G31" s="104" t="s">
        <v>83</v>
      </c>
      <c r="H31" s="111">
        <v>2691.96</v>
      </c>
      <c r="I31" s="111">
        <v>0</v>
      </c>
      <c r="J31" s="111">
        <v>2691.96</v>
      </c>
      <c r="K31" s="111">
        <v>0</v>
      </c>
      <c r="L31" s="111">
        <v>2691.96</v>
      </c>
      <c r="M31" s="111">
        <v>0</v>
      </c>
      <c r="N31" s="111">
        <v>2691.96</v>
      </c>
      <c r="O31" s="111">
        <v>0</v>
      </c>
      <c r="P31" s="111">
        <v>2691.96</v>
      </c>
      <c r="Q31" s="73">
        <v>0</v>
      </c>
      <c r="AE31" s="69"/>
      <c r="AF31" s="69"/>
      <c r="AG31" s="69"/>
      <c r="AH31" s="69"/>
      <c r="AI31" s="69"/>
      <c r="AJ31" s="69"/>
    </row>
    <row r="32" spans="1:36" ht="15" customHeight="1" x14ac:dyDescent="0.25">
      <c r="A32" s="243"/>
      <c r="B32" s="246"/>
      <c r="C32" s="249"/>
      <c r="D32" s="252"/>
      <c r="E32" s="254"/>
      <c r="F32" s="176"/>
      <c r="G32" s="74" t="s">
        <v>88</v>
      </c>
      <c r="H32" s="107">
        <v>2243.3000000000002</v>
      </c>
      <c r="I32" s="107">
        <v>0</v>
      </c>
      <c r="J32" s="107">
        <v>2243.3000000000002</v>
      </c>
      <c r="K32" s="107">
        <v>0</v>
      </c>
      <c r="L32" s="107">
        <v>2243.3000000000002</v>
      </c>
      <c r="M32" s="107">
        <v>0</v>
      </c>
      <c r="N32" s="107">
        <v>2243.3000000000002</v>
      </c>
      <c r="O32" s="107">
        <v>0</v>
      </c>
      <c r="P32" s="107">
        <v>2243.3000000000002</v>
      </c>
      <c r="Q32" s="107">
        <v>0</v>
      </c>
      <c r="AE32" s="69"/>
      <c r="AF32" s="69"/>
      <c r="AG32" s="69"/>
      <c r="AH32" s="69"/>
      <c r="AI32" s="69"/>
      <c r="AJ32" s="69"/>
    </row>
    <row r="33" spans="1:36" s="63" customFormat="1" ht="18" customHeight="1" x14ac:dyDescent="0.25">
      <c r="A33" s="62" t="s">
        <v>68</v>
      </c>
      <c r="B33" s="212" t="s">
        <v>93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s="63" customFormat="1" ht="16.5" customHeight="1" thickBot="1" x14ac:dyDescent="0.3">
      <c r="A34" s="72" t="s">
        <v>70</v>
      </c>
      <c r="B34" s="207" t="s">
        <v>80</v>
      </c>
      <c r="C34" s="205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s="63" customFormat="1" ht="28.5" customHeight="1" x14ac:dyDescent="0.25">
      <c r="A35" s="162" t="s">
        <v>71</v>
      </c>
      <c r="B35" s="233" t="s">
        <v>135</v>
      </c>
      <c r="C35" s="210" t="s">
        <v>121</v>
      </c>
      <c r="D35" s="255" t="s">
        <v>81</v>
      </c>
      <c r="E35" s="188" t="s">
        <v>36</v>
      </c>
      <c r="F35" s="224" t="s">
        <v>82</v>
      </c>
      <c r="G35" s="133" t="s">
        <v>83</v>
      </c>
      <c r="H35" s="116">
        <v>3340.78</v>
      </c>
      <c r="I35" s="116">
        <v>0</v>
      </c>
      <c r="J35" s="116">
        <v>3340.78</v>
      </c>
      <c r="K35" s="116">
        <v>0</v>
      </c>
      <c r="L35" s="116">
        <v>3340.78</v>
      </c>
      <c r="M35" s="116">
        <v>0</v>
      </c>
      <c r="N35" s="116">
        <v>3340.78</v>
      </c>
      <c r="O35" s="116">
        <v>0</v>
      </c>
      <c r="P35" s="116">
        <v>3340.78</v>
      </c>
      <c r="Q35" s="117">
        <v>0</v>
      </c>
      <c r="R35" s="64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  <row r="36" spans="1:36" s="63" customFormat="1" ht="27.75" customHeight="1" x14ac:dyDescent="0.25">
      <c r="A36" s="163"/>
      <c r="B36" s="167"/>
      <c r="C36" s="211"/>
      <c r="D36" s="256"/>
      <c r="E36" s="189"/>
      <c r="F36" s="225"/>
      <c r="G36" s="109" t="s">
        <v>88</v>
      </c>
      <c r="H36" s="110">
        <v>2783.98</v>
      </c>
      <c r="I36" s="110"/>
      <c r="J36" s="110">
        <v>2783.98</v>
      </c>
      <c r="K36" s="110"/>
      <c r="L36" s="110">
        <v>2783.98</v>
      </c>
      <c r="M36" s="110"/>
      <c r="N36" s="110">
        <v>2783.98</v>
      </c>
      <c r="O36" s="110"/>
      <c r="P36" s="110">
        <v>2783.98</v>
      </c>
      <c r="Q36" s="118"/>
      <c r="R36" s="64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s="63" customFormat="1" ht="30.75" customHeight="1" x14ac:dyDescent="0.25">
      <c r="A37" s="163"/>
      <c r="B37" s="166" t="s">
        <v>144</v>
      </c>
      <c r="C37" s="211"/>
      <c r="D37" s="256"/>
      <c r="E37" s="189"/>
      <c r="F37" s="226" t="s">
        <v>84</v>
      </c>
      <c r="G37" s="104" t="s">
        <v>83</v>
      </c>
      <c r="H37" s="111">
        <f>H35</f>
        <v>3340.78</v>
      </c>
      <c r="I37" s="111">
        <v>0</v>
      </c>
      <c r="J37" s="111">
        <f>J35</f>
        <v>3340.78</v>
      </c>
      <c r="K37" s="111">
        <v>0</v>
      </c>
      <c r="L37" s="111">
        <f>L35</f>
        <v>3340.78</v>
      </c>
      <c r="M37" s="111">
        <v>0</v>
      </c>
      <c r="N37" s="111">
        <f>N35</f>
        <v>3340.78</v>
      </c>
      <c r="O37" s="111">
        <v>0</v>
      </c>
      <c r="P37" s="111">
        <f>P35</f>
        <v>3340.78</v>
      </c>
      <c r="Q37" s="119">
        <v>0</v>
      </c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1:36" s="63" customFormat="1" ht="21" customHeight="1" x14ac:dyDescent="0.25">
      <c r="A38" s="163"/>
      <c r="B38" s="258"/>
      <c r="C38" s="211"/>
      <c r="D38" s="256"/>
      <c r="E38" s="189"/>
      <c r="F38" s="262"/>
      <c r="G38" s="109" t="s">
        <v>88</v>
      </c>
      <c r="H38" s="110">
        <v>2783.98</v>
      </c>
      <c r="I38" s="110"/>
      <c r="J38" s="110">
        <v>2783.98</v>
      </c>
      <c r="K38" s="110"/>
      <c r="L38" s="110">
        <v>2783.98</v>
      </c>
      <c r="M38" s="110"/>
      <c r="N38" s="110">
        <v>2783.98</v>
      </c>
      <c r="O38" s="110"/>
      <c r="P38" s="110">
        <v>2783.98</v>
      </c>
      <c r="Q38" s="118"/>
      <c r="R38" s="64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spans="1:36" s="63" customFormat="1" ht="21.75" customHeight="1" x14ac:dyDescent="0.25">
      <c r="A39" s="163"/>
      <c r="B39" s="258"/>
      <c r="C39" s="211"/>
      <c r="D39" s="256"/>
      <c r="E39" s="189"/>
      <c r="F39" s="263" t="s">
        <v>85</v>
      </c>
      <c r="G39" s="104" t="s">
        <v>86</v>
      </c>
      <c r="H39" s="111">
        <v>20.51</v>
      </c>
      <c r="I39" s="111">
        <v>0</v>
      </c>
      <c r="J39" s="111">
        <v>20.51</v>
      </c>
      <c r="K39" s="111">
        <v>0</v>
      </c>
      <c r="L39" s="111">
        <v>20.51</v>
      </c>
      <c r="M39" s="111">
        <v>0</v>
      </c>
      <c r="N39" s="111">
        <v>20.51</v>
      </c>
      <c r="O39" s="111">
        <v>0</v>
      </c>
      <c r="P39" s="111">
        <v>20.51</v>
      </c>
      <c r="Q39" s="119">
        <v>0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</row>
    <row r="40" spans="1:36" s="63" customFormat="1" ht="27.75" customHeight="1" thickBot="1" x14ac:dyDescent="0.3">
      <c r="A40" s="123"/>
      <c r="B40" s="170"/>
      <c r="C40" s="211"/>
      <c r="D40" s="257"/>
      <c r="E40" s="190"/>
      <c r="F40" s="264"/>
      <c r="G40" s="120" t="s">
        <v>88</v>
      </c>
      <c r="H40" s="121">
        <v>17.09</v>
      </c>
      <c r="I40" s="121"/>
      <c r="J40" s="121">
        <v>17.09</v>
      </c>
      <c r="K40" s="121"/>
      <c r="L40" s="121">
        <v>17.09</v>
      </c>
      <c r="M40" s="121"/>
      <c r="N40" s="121">
        <v>17.09</v>
      </c>
      <c r="O40" s="121"/>
      <c r="P40" s="121">
        <v>17.09</v>
      </c>
      <c r="Q40" s="134"/>
      <c r="R40" s="64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6" s="63" customFormat="1" ht="22.5" customHeight="1" x14ac:dyDescent="0.25">
      <c r="A41" s="162" t="s">
        <v>73</v>
      </c>
      <c r="B41" s="233" t="s">
        <v>135</v>
      </c>
      <c r="C41" s="211"/>
      <c r="D41" s="255" t="s">
        <v>87</v>
      </c>
      <c r="E41" s="188" t="s">
        <v>36</v>
      </c>
      <c r="F41" s="224" t="s">
        <v>82</v>
      </c>
      <c r="G41" s="133" t="s">
        <v>83</v>
      </c>
      <c r="H41" s="116">
        <f>2783.98*1.2</f>
        <v>3340.7759999999998</v>
      </c>
      <c r="I41" s="116">
        <v>0</v>
      </c>
      <c r="J41" s="116">
        <f>2783.98*1.2</f>
        <v>3340.7759999999998</v>
      </c>
      <c r="K41" s="116">
        <v>0</v>
      </c>
      <c r="L41" s="116">
        <f>2783.98*1.2</f>
        <v>3340.7759999999998</v>
      </c>
      <c r="M41" s="116">
        <v>0</v>
      </c>
      <c r="N41" s="116">
        <f>2783.98*1.2</f>
        <v>3340.7759999999998</v>
      </c>
      <c r="O41" s="116">
        <v>0</v>
      </c>
      <c r="P41" s="116">
        <f>2783.98*1.2</f>
        <v>3340.7759999999998</v>
      </c>
      <c r="Q41" s="126">
        <v>0</v>
      </c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s="63" customFormat="1" ht="33" customHeight="1" x14ac:dyDescent="0.25">
      <c r="A42" s="163"/>
      <c r="B42" s="167"/>
      <c r="C42" s="211"/>
      <c r="D42" s="256"/>
      <c r="E42" s="189"/>
      <c r="F42" s="225"/>
      <c r="G42" s="109" t="s">
        <v>88</v>
      </c>
      <c r="H42" s="110">
        <v>2783.98</v>
      </c>
      <c r="I42" s="110"/>
      <c r="J42" s="110">
        <v>2783.98</v>
      </c>
      <c r="K42" s="110"/>
      <c r="L42" s="110">
        <v>2783.98</v>
      </c>
      <c r="M42" s="110"/>
      <c r="N42" s="110">
        <v>2783.98</v>
      </c>
      <c r="O42" s="110"/>
      <c r="P42" s="110">
        <v>2783.98</v>
      </c>
      <c r="Q42" s="118"/>
      <c r="R42" s="64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s="63" customFormat="1" ht="27" customHeight="1" x14ac:dyDescent="0.25">
      <c r="A43" s="163"/>
      <c r="B43" s="166" t="s">
        <v>144</v>
      </c>
      <c r="C43" s="211"/>
      <c r="D43" s="256"/>
      <c r="E43" s="189"/>
      <c r="F43" s="226" t="s">
        <v>84</v>
      </c>
      <c r="G43" s="104" t="s">
        <v>83</v>
      </c>
      <c r="H43" s="111">
        <f>H41</f>
        <v>3340.7759999999998</v>
      </c>
      <c r="I43" s="111">
        <v>0</v>
      </c>
      <c r="J43" s="111">
        <f>J41</f>
        <v>3340.7759999999998</v>
      </c>
      <c r="K43" s="111">
        <v>0</v>
      </c>
      <c r="L43" s="111">
        <f>L41</f>
        <v>3340.7759999999998</v>
      </c>
      <c r="M43" s="111">
        <v>0</v>
      </c>
      <c r="N43" s="111">
        <f>N41</f>
        <v>3340.7759999999998</v>
      </c>
      <c r="O43" s="111">
        <v>0</v>
      </c>
      <c r="P43" s="111">
        <f>P41</f>
        <v>3340.7759999999998</v>
      </c>
      <c r="Q43" s="119">
        <v>0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s="63" customFormat="1" ht="21.75" customHeight="1" x14ac:dyDescent="0.25">
      <c r="A44" s="163"/>
      <c r="B44" s="258"/>
      <c r="C44" s="211"/>
      <c r="D44" s="256"/>
      <c r="E44" s="189"/>
      <c r="F44" s="262"/>
      <c r="G44" s="109" t="s">
        <v>88</v>
      </c>
      <c r="H44" s="110">
        <v>2783.98</v>
      </c>
      <c r="I44" s="110"/>
      <c r="J44" s="110">
        <v>2783.98</v>
      </c>
      <c r="K44" s="110"/>
      <c r="L44" s="110">
        <v>2783.98</v>
      </c>
      <c r="M44" s="110"/>
      <c r="N44" s="110">
        <v>2783.98</v>
      </c>
      <c r="O44" s="110"/>
      <c r="P44" s="110">
        <v>2783.98</v>
      </c>
      <c r="Q44" s="118"/>
      <c r="R44" s="64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s="63" customFormat="1" ht="21" customHeight="1" x14ac:dyDescent="0.25">
      <c r="A45" s="163"/>
      <c r="B45" s="258"/>
      <c r="C45" s="211"/>
      <c r="D45" s="256"/>
      <c r="E45" s="189"/>
      <c r="F45" s="263" t="s">
        <v>85</v>
      </c>
      <c r="G45" s="104" t="s">
        <v>83</v>
      </c>
      <c r="H45" s="111">
        <f>17.09*1.2</f>
        <v>20.507999999999999</v>
      </c>
      <c r="I45" s="111">
        <v>0</v>
      </c>
      <c r="J45" s="111">
        <f>17.09*1.2</f>
        <v>20.507999999999999</v>
      </c>
      <c r="K45" s="111">
        <v>0</v>
      </c>
      <c r="L45" s="111">
        <f>17.09*1.2</f>
        <v>20.507999999999999</v>
      </c>
      <c r="M45" s="111">
        <v>0</v>
      </c>
      <c r="N45" s="111">
        <f>17.09*1.2</f>
        <v>20.507999999999999</v>
      </c>
      <c r="O45" s="111">
        <f>O39</f>
        <v>0</v>
      </c>
      <c r="P45" s="111">
        <f>17.09*1.2</f>
        <v>20.507999999999999</v>
      </c>
      <c r="Q45" s="119">
        <v>0</v>
      </c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6" s="63" customFormat="1" ht="23.25" customHeight="1" thickBot="1" x14ac:dyDescent="0.3">
      <c r="A46" s="123"/>
      <c r="B46" s="170"/>
      <c r="C46" s="211"/>
      <c r="D46" s="257"/>
      <c r="E46" s="190"/>
      <c r="F46" s="264"/>
      <c r="G46" s="120" t="s">
        <v>88</v>
      </c>
      <c r="H46" s="121">
        <v>17.09</v>
      </c>
      <c r="I46" s="121"/>
      <c r="J46" s="121">
        <v>17.09</v>
      </c>
      <c r="K46" s="121"/>
      <c r="L46" s="121">
        <v>17.09</v>
      </c>
      <c r="M46" s="121"/>
      <c r="N46" s="121">
        <v>17.09</v>
      </c>
      <c r="O46" s="121"/>
      <c r="P46" s="121">
        <v>17.09</v>
      </c>
      <c r="Q46" s="134"/>
      <c r="R46" s="64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6" s="63" customFormat="1" ht="27.75" customHeight="1" x14ac:dyDescent="0.25">
      <c r="A47" s="162" t="s">
        <v>94</v>
      </c>
      <c r="B47" s="233" t="s">
        <v>135</v>
      </c>
      <c r="C47" s="211"/>
      <c r="D47" s="255" t="s">
        <v>89</v>
      </c>
      <c r="E47" s="188" t="s">
        <v>36</v>
      </c>
      <c r="F47" s="224" t="s">
        <v>82</v>
      </c>
      <c r="G47" s="133" t="s">
        <v>83</v>
      </c>
      <c r="H47" s="116">
        <f>2783.98*1.2</f>
        <v>3340.7759999999998</v>
      </c>
      <c r="I47" s="116">
        <v>0</v>
      </c>
      <c r="J47" s="116">
        <f>2783.98*1.2</f>
        <v>3340.7759999999998</v>
      </c>
      <c r="K47" s="116">
        <v>0</v>
      </c>
      <c r="L47" s="116">
        <f>2783.98*1.2</f>
        <v>3340.7759999999998</v>
      </c>
      <c r="M47" s="116">
        <v>0</v>
      </c>
      <c r="N47" s="116">
        <f>2783.98*1.2</f>
        <v>3340.7759999999998</v>
      </c>
      <c r="O47" s="116">
        <v>0</v>
      </c>
      <c r="P47" s="116">
        <f>2783.98*1.2</f>
        <v>3340.7759999999998</v>
      </c>
      <c r="Q47" s="126">
        <v>0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6" s="63" customFormat="1" ht="23.25" customHeight="1" x14ac:dyDescent="0.25">
      <c r="A48" s="163"/>
      <c r="B48" s="167"/>
      <c r="C48" s="211"/>
      <c r="D48" s="256"/>
      <c r="E48" s="189"/>
      <c r="F48" s="225"/>
      <c r="G48" s="109" t="s">
        <v>88</v>
      </c>
      <c r="H48" s="110">
        <v>2783.98</v>
      </c>
      <c r="I48" s="110"/>
      <c r="J48" s="110">
        <v>2783.98</v>
      </c>
      <c r="K48" s="110"/>
      <c r="L48" s="110">
        <v>2783.98</v>
      </c>
      <c r="M48" s="110"/>
      <c r="N48" s="110">
        <v>2783.98</v>
      </c>
      <c r="O48" s="110"/>
      <c r="P48" s="110">
        <v>2783.98</v>
      </c>
      <c r="Q48" s="118"/>
      <c r="R48" s="64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1:36" s="63" customFormat="1" ht="21.75" customHeight="1" x14ac:dyDescent="0.25">
      <c r="A49" s="163"/>
      <c r="B49" s="166" t="s">
        <v>144</v>
      </c>
      <c r="C49" s="211"/>
      <c r="D49" s="256"/>
      <c r="E49" s="189"/>
      <c r="F49" s="226" t="s">
        <v>84</v>
      </c>
      <c r="G49" s="104" t="s">
        <v>83</v>
      </c>
      <c r="H49" s="111">
        <f>H47</f>
        <v>3340.7759999999998</v>
      </c>
      <c r="I49" s="111">
        <v>0</v>
      </c>
      <c r="J49" s="111">
        <f>J47</f>
        <v>3340.7759999999998</v>
      </c>
      <c r="K49" s="111">
        <v>0</v>
      </c>
      <c r="L49" s="111">
        <f>L47</f>
        <v>3340.7759999999998</v>
      </c>
      <c r="M49" s="111">
        <v>0</v>
      </c>
      <c r="N49" s="111">
        <f>N47</f>
        <v>3340.7759999999998</v>
      </c>
      <c r="O49" s="111">
        <v>0</v>
      </c>
      <c r="P49" s="111">
        <f>P47</f>
        <v>3340.7759999999998</v>
      </c>
      <c r="Q49" s="127">
        <v>0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s="63" customFormat="1" ht="21" customHeight="1" x14ac:dyDescent="0.25">
      <c r="A50" s="163"/>
      <c r="B50" s="258"/>
      <c r="C50" s="211"/>
      <c r="D50" s="256"/>
      <c r="E50" s="189"/>
      <c r="F50" s="262"/>
      <c r="G50" s="109" t="s">
        <v>88</v>
      </c>
      <c r="H50" s="110">
        <v>2783.98</v>
      </c>
      <c r="I50" s="110"/>
      <c r="J50" s="110">
        <v>2783.98</v>
      </c>
      <c r="K50" s="110"/>
      <c r="L50" s="110">
        <v>2783.98</v>
      </c>
      <c r="M50" s="110"/>
      <c r="N50" s="110">
        <v>2783.98</v>
      </c>
      <c r="O50" s="110"/>
      <c r="P50" s="110">
        <v>2783.98</v>
      </c>
      <c r="Q50" s="118"/>
      <c r="R50" s="64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1:36" s="63" customFormat="1" ht="24" customHeight="1" x14ac:dyDescent="0.25">
      <c r="A51" s="163"/>
      <c r="B51" s="258"/>
      <c r="C51" s="211"/>
      <c r="D51" s="256"/>
      <c r="E51" s="189"/>
      <c r="F51" s="263" t="s">
        <v>85</v>
      </c>
      <c r="G51" s="104" t="s">
        <v>83</v>
      </c>
      <c r="H51" s="111">
        <f>17.09*1.2</f>
        <v>20.507999999999999</v>
      </c>
      <c r="I51" s="111">
        <v>0</v>
      </c>
      <c r="J51" s="111">
        <f>17.09*1.2</f>
        <v>20.507999999999999</v>
      </c>
      <c r="K51" s="111">
        <v>0</v>
      </c>
      <c r="L51" s="111">
        <f>17.09*1.2</f>
        <v>20.507999999999999</v>
      </c>
      <c r="M51" s="111">
        <v>0</v>
      </c>
      <c r="N51" s="111">
        <f>17.09*1.2</f>
        <v>20.507999999999999</v>
      </c>
      <c r="O51" s="111">
        <f>O45</f>
        <v>0</v>
      </c>
      <c r="P51" s="111">
        <f>17.09*1.2</f>
        <v>20.507999999999999</v>
      </c>
      <c r="Q51" s="119">
        <v>0</v>
      </c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1:36" s="63" customFormat="1" ht="23.25" customHeight="1" thickBot="1" x14ac:dyDescent="0.3">
      <c r="A52" s="123"/>
      <c r="B52" s="170"/>
      <c r="C52" s="211"/>
      <c r="D52" s="257"/>
      <c r="E52" s="190"/>
      <c r="F52" s="264"/>
      <c r="G52" s="120" t="s">
        <v>88</v>
      </c>
      <c r="H52" s="121">
        <v>17.09</v>
      </c>
      <c r="I52" s="121"/>
      <c r="J52" s="121">
        <v>17.09</v>
      </c>
      <c r="K52" s="121"/>
      <c r="L52" s="121">
        <v>17.09</v>
      </c>
      <c r="M52" s="121"/>
      <c r="N52" s="121">
        <v>17.09</v>
      </c>
      <c r="O52" s="121"/>
      <c r="P52" s="121">
        <v>17.09</v>
      </c>
      <c r="Q52" s="134"/>
      <c r="R52" s="64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1:36" s="63" customFormat="1" ht="16.5" customHeight="1" thickBot="1" x14ac:dyDescent="0.3">
      <c r="A53" s="135" t="s">
        <v>95</v>
      </c>
      <c r="B53" s="221" t="s">
        <v>91</v>
      </c>
      <c r="C53" s="205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3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1:36" ht="25.5" customHeight="1" x14ac:dyDescent="0.25">
      <c r="A54" s="162" t="s">
        <v>96</v>
      </c>
      <c r="B54" s="192" t="s">
        <v>122</v>
      </c>
      <c r="C54" s="195" t="s">
        <v>121</v>
      </c>
      <c r="D54" s="198" t="s">
        <v>81</v>
      </c>
      <c r="E54" s="201" t="s">
        <v>36</v>
      </c>
      <c r="F54" s="290" t="s">
        <v>82</v>
      </c>
      <c r="G54" s="137" t="s">
        <v>83</v>
      </c>
      <c r="H54" s="153">
        <v>2691.96</v>
      </c>
      <c r="I54" s="153">
        <v>0</v>
      </c>
      <c r="J54" s="153">
        <v>2691.96</v>
      </c>
      <c r="K54" s="153">
        <v>0</v>
      </c>
      <c r="L54" s="153">
        <v>2691.96</v>
      </c>
      <c r="M54" s="153">
        <v>0</v>
      </c>
      <c r="N54" s="153">
        <v>2691.96</v>
      </c>
      <c r="O54" s="153">
        <v>0</v>
      </c>
      <c r="P54" s="153">
        <v>2691.96</v>
      </c>
      <c r="Q54" s="139">
        <v>0</v>
      </c>
      <c r="AE54" s="69"/>
      <c r="AF54" s="69"/>
      <c r="AG54" s="69"/>
      <c r="AH54" s="69"/>
      <c r="AI54" s="69"/>
      <c r="AJ54" s="69"/>
    </row>
    <row r="55" spans="1:36" ht="21.75" customHeight="1" x14ac:dyDescent="0.25">
      <c r="A55" s="163"/>
      <c r="B55" s="193"/>
      <c r="C55" s="196"/>
      <c r="D55" s="199"/>
      <c r="E55" s="202"/>
      <c r="F55" s="243"/>
      <c r="G55" s="74" t="s">
        <v>88</v>
      </c>
      <c r="H55" s="107">
        <v>2243.3000000000002</v>
      </c>
      <c r="I55" s="107"/>
      <c r="J55" s="107">
        <v>2243.3000000000002</v>
      </c>
      <c r="K55" s="107"/>
      <c r="L55" s="107">
        <v>2243.3000000000002</v>
      </c>
      <c r="M55" s="107"/>
      <c r="N55" s="107">
        <v>2243.3000000000002</v>
      </c>
      <c r="O55" s="107"/>
      <c r="P55" s="107">
        <v>2243.3000000000002</v>
      </c>
      <c r="Q55" s="140"/>
      <c r="AE55" s="69"/>
      <c r="AF55" s="69"/>
      <c r="AG55" s="69"/>
      <c r="AH55" s="69"/>
      <c r="AI55" s="69"/>
      <c r="AJ55" s="69"/>
    </row>
    <row r="56" spans="1:36" ht="29.25" customHeight="1" x14ac:dyDescent="0.25">
      <c r="A56" s="163"/>
      <c r="B56" s="193"/>
      <c r="C56" s="196"/>
      <c r="D56" s="199"/>
      <c r="E56" s="202"/>
      <c r="F56" s="174" t="s">
        <v>84</v>
      </c>
      <c r="G56" s="74" t="s">
        <v>83</v>
      </c>
      <c r="H56" s="152">
        <v>2691.96</v>
      </c>
      <c r="I56" s="152">
        <v>0</v>
      </c>
      <c r="J56" s="152">
        <v>2691.96</v>
      </c>
      <c r="K56" s="152">
        <v>0</v>
      </c>
      <c r="L56" s="152">
        <v>2691.96</v>
      </c>
      <c r="M56" s="152">
        <v>0</v>
      </c>
      <c r="N56" s="152">
        <v>2691.96</v>
      </c>
      <c r="O56" s="152">
        <v>0</v>
      </c>
      <c r="P56" s="152">
        <v>2691.96</v>
      </c>
      <c r="Q56" s="141">
        <v>0</v>
      </c>
      <c r="AE56" s="69"/>
      <c r="AF56" s="69"/>
      <c r="AG56" s="69"/>
      <c r="AH56" s="69"/>
      <c r="AI56" s="69"/>
      <c r="AJ56" s="69"/>
    </row>
    <row r="57" spans="1:36" ht="24.75" customHeight="1" thickBot="1" x14ac:dyDescent="0.3">
      <c r="A57" s="191"/>
      <c r="B57" s="194"/>
      <c r="C57" s="197"/>
      <c r="D57" s="200"/>
      <c r="E57" s="203"/>
      <c r="F57" s="289"/>
      <c r="G57" s="142" t="s">
        <v>88</v>
      </c>
      <c r="H57" s="143">
        <v>2243.3000000000002</v>
      </c>
      <c r="I57" s="143">
        <v>0</v>
      </c>
      <c r="J57" s="143">
        <v>2243.3000000000002</v>
      </c>
      <c r="K57" s="143">
        <v>0</v>
      </c>
      <c r="L57" s="143">
        <v>2243.3000000000002</v>
      </c>
      <c r="M57" s="143">
        <v>0</v>
      </c>
      <c r="N57" s="143">
        <v>2243.3000000000002</v>
      </c>
      <c r="O57" s="143">
        <v>0</v>
      </c>
      <c r="P57" s="143">
        <v>2243.3000000000002</v>
      </c>
      <c r="Q57" s="144">
        <v>0</v>
      </c>
      <c r="AE57" s="69"/>
      <c r="AF57" s="69"/>
      <c r="AG57" s="69"/>
      <c r="AH57" s="69"/>
      <c r="AI57" s="69"/>
      <c r="AJ57" s="69"/>
    </row>
    <row r="58" spans="1:36" s="63" customFormat="1" ht="18" customHeight="1" x14ac:dyDescent="0.25">
      <c r="A58" s="136" t="s">
        <v>97</v>
      </c>
      <c r="B58" s="285" t="s">
        <v>98</v>
      </c>
      <c r="C58" s="15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1:36" s="63" customFormat="1" ht="16.5" customHeight="1" thickBot="1" x14ac:dyDescent="0.3">
      <c r="A59" s="72" t="s">
        <v>99</v>
      </c>
      <c r="B59" s="158" t="s">
        <v>80</v>
      </c>
      <c r="C59" s="159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1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1:36" s="66" customFormat="1" ht="28.5" customHeight="1" x14ac:dyDescent="0.25">
      <c r="A60" s="162" t="s">
        <v>100</v>
      </c>
      <c r="B60" s="233" t="s">
        <v>146</v>
      </c>
      <c r="C60" s="210" t="s">
        <v>121</v>
      </c>
      <c r="D60" s="255" t="s">
        <v>81</v>
      </c>
      <c r="E60" s="188" t="s">
        <v>36</v>
      </c>
      <c r="F60" s="288" t="s">
        <v>82</v>
      </c>
      <c r="G60" s="133" t="s">
        <v>83</v>
      </c>
      <c r="H60" s="125">
        <v>4336.5200000000004</v>
      </c>
      <c r="I60" s="116">
        <v>0</v>
      </c>
      <c r="J60" s="125">
        <v>4336.5200000000004</v>
      </c>
      <c r="K60" s="116">
        <v>0</v>
      </c>
      <c r="L60" s="125">
        <v>4336.5200000000004</v>
      </c>
      <c r="M60" s="116">
        <v>0</v>
      </c>
      <c r="N60" s="125">
        <v>4336.5200000000004</v>
      </c>
      <c r="O60" s="116">
        <v>0</v>
      </c>
      <c r="P60" s="125">
        <v>4336.5200000000004</v>
      </c>
      <c r="Q60" s="126">
        <v>0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</row>
    <row r="61" spans="1:36" s="66" customFormat="1" ht="21.75" customHeight="1" x14ac:dyDescent="0.25">
      <c r="A61" s="163"/>
      <c r="B61" s="167"/>
      <c r="C61" s="211"/>
      <c r="D61" s="256"/>
      <c r="E61" s="189"/>
      <c r="F61" s="262"/>
      <c r="G61" s="113" t="s">
        <v>145</v>
      </c>
      <c r="H61" s="114">
        <f>H60/1.2</f>
        <v>3613.7666666666673</v>
      </c>
      <c r="I61" s="108"/>
      <c r="J61" s="114">
        <f>J60/1.2</f>
        <v>3613.7666666666673</v>
      </c>
      <c r="K61" s="108"/>
      <c r="L61" s="114">
        <f>L60/1.2</f>
        <v>3613.7666666666673</v>
      </c>
      <c r="M61" s="108"/>
      <c r="N61" s="114">
        <f>N60/1.2</f>
        <v>3613.7666666666673</v>
      </c>
      <c r="O61" s="108"/>
      <c r="P61" s="114">
        <f>P60/1.2</f>
        <v>3613.7666666666673</v>
      </c>
      <c r="Q61" s="119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</row>
    <row r="62" spans="1:36" s="66" customFormat="1" ht="28.5" customHeight="1" x14ac:dyDescent="0.25">
      <c r="A62" s="163"/>
      <c r="B62" s="166" t="s">
        <v>149</v>
      </c>
      <c r="C62" s="211"/>
      <c r="D62" s="256"/>
      <c r="E62" s="189"/>
      <c r="F62" s="226" t="s">
        <v>84</v>
      </c>
      <c r="G62" s="104" t="s">
        <v>83</v>
      </c>
      <c r="H62" s="112">
        <f>H60</f>
        <v>4336.5200000000004</v>
      </c>
      <c r="I62" s="111">
        <v>0</v>
      </c>
      <c r="J62" s="112">
        <f>J60</f>
        <v>4336.5200000000004</v>
      </c>
      <c r="K62" s="111">
        <v>0</v>
      </c>
      <c r="L62" s="112">
        <f>L60</f>
        <v>4336.5200000000004</v>
      </c>
      <c r="M62" s="111">
        <v>0</v>
      </c>
      <c r="N62" s="112">
        <f>N60</f>
        <v>4336.5200000000004</v>
      </c>
      <c r="O62" s="111">
        <v>0</v>
      </c>
      <c r="P62" s="112">
        <f>P60</f>
        <v>4336.5200000000004</v>
      </c>
      <c r="Q62" s="127">
        <v>0</v>
      </c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</row>
    <row r="63" spans="1:36" s="66" customFormat="1" ht="21.75" customHeight="1" x14ac:dyDescent="0.25">
      <c r="A63" s="163"/>
      <c r="B63" s="258"/>
      <c r="C63" s="211"/>
      <c r="D63" s="256"/>
      <c r="E63" s="189"/>
      <c r="F63" s="262"/>
      <c r="G63" s="113" t="s">
        <v>145</v>
      </c>
      <c r="H63" s="114">
        <f>H62/1.2</f>
        <v>3613.7666666666673</v>
      </c>
      <c r="I63" s="108"/>
      <c r="J63" s="114">
        <f>J62/1.2</f>
        <v>3613.7666666666673</v>
      </c>
      <c r="K63" s="108"/>
      <c r="L63" s="114">
        <f>L62/1.2</f>
        <v>3613.7666666666673</v>
      </c>
      <c r="M63" s="108"/>
      <c r="N63" s="114">
        <f>N62/1.2</f>
        <v>3613.7666666666673</v>
      </c>
      <c r="O63" s="108"/>
      <c r="P63" s="114">
        <f>P62/1.2</f>
        <v>3613.7666666666673</v>
      </c>
      <c r="Q63" s="128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</row>
    <row r="64" spans="1:36" s="66" customFormat="1" ht="18" customHeight="1" x14ac:dyDescent="0.25">
      <c r="A64" s="163"/>
      <c r="B64" s="258"/>
      <c r="C64" s="211"/>
      <c r="D64" s="256"/>
      <c r="E64" s="189"/>
      <c r="F64" s="226" t="s">
        <v>85</v>
      </c>
      <c r="G64" s="104" t="s">
        <v>86</v>
      </c>
      <c r="H64" s="111">
        <v>20.51</v>
      </c>
      <c r="I64" s="111">
        <v>0</v>
      </c>
      <c r="J64" s="111">
        <v>20.51</v>
      </c>
      <c r="K64" s="111">
        <v>0</v>
      </c>
      <c r="L64" s="111">
        <v>20.51</v>
      </c>
      <c r="M64" s="111">
        <v>0</v>
      </c>
      <c r="N64" s="111">
        <v>20.51</v>
      </c>
      <c r="O64" s="111">
        <v>0</v>
      </c>
      <c r="P64" s="111">
        <v>20.51</v>
      </c>
      <c r="Q64" s="127">
        <v>0</v>
      </c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</row>
    <row r="65" spans="1:36" s="66" customFormat="1" ht="18.75" customHeight="1" thickBot="1" x14ac:dyDescent="0.3">
      <c r="A65" s="123"/>
      <c r="B65" s="170"/>
      <c r="C65" s="211"/>
      <c r="D65" s="257"/>
      <c r="E65" s="190"/>
      <c r="F65" s="227"/>
      <c r="G65" s="129" t="s">
        <v>145</v>
      </c>
      <c r="H65" s="130">
        <f>H64/1.2</f>
        <v>17.091666666666669</v>
      </c>
      <c r="I65" s="131"/>
      <c r="J65" s="130">
        <f>J64/1.2</f>
        <v>17.091666666666669</v>
      </c>
      <c r="K65" s="131"/>
      <c r="L65" s="130">
        <f>L64/1.2</f>
        <v>17.091666666666669</v>
      </c>
      <c r="M65" s="131"/>
      <c r="N65" s="130">
        <f>N64/1.2</f>
        <v>17.091666666666669</v>
      </c>
      <c r="O65" s="131"/>
      <c r="P65" s="130">
        <f>P64/1.2</f>
        <v>17.091666666666669</v>
      </c>
      <c r="Q65" s="132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</row>
    <row r="66" spans="1:36" s="66" customFormat="1" ht="24.75" customHeight="1" x14ac:dyDescent="0.25">
      <c r="A66" s="162" t="s">
        <v>101</v>
      </c>
      <c r="B66" s="233" t="s">
        <v>146</v>
      </c>
      <c r="C66" s="211"/>
      <c r="D66" s="255" t="s">
        <v>87</v>
      </c>
      <c r="E66" s="188" t="s">
        <v>36</v>
      </c>
      <c r="F66" s="288" t="s">
        <v>82</v>
      </c>
      <c r="G66" s="133" t="s">
        <v>83</v>
      </c>
      <c r="H66" s="125">
        <v>4336.5200000000004</v>
      </c>
      <c r="I66" s="116">
        <v>0</v>
      </c>
      <c r="J66" s="125">
        <v>4336.5200000000004</v>
      </c>
      <c r="K66" s="116">
        <v>0</v>
      </c>
      <c r="L66" s="125">
        <v>4336.5200000000004</v>
      </c>
      <c r="M66" s="116">
        <v>0</v>
      </c>
      <c r="N66" s="125">
        <v>4336.5200000000004</v>
      </c>
      <c r="O66" s="116">
        <v>0</v>
      </c>
      <c r="P66" s="125">
        <v>4336.5200000000004</v>
      </c>
      <c r="Q66" s="126">
        <v>0</v>
      </c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</row>
    <row r="67" spans="1:36" s="66" customFormat="1" ht="21" customHeight="1" x14ac:dyDescent="0.25">
      <c r="A67" s="163"/>
      <c r="B67" s="167"/>
      <c r="C67" s="211"/>
      <c r="D67" s="256"/>
      <c r="E67" s="189"/>
      <c r="F67" s="262"/>
      <c r="G67" s="113" t="s">
        <v>145</v>
      </c>
      <c r="H67" s="114">
        <f>H66/1.2</f>
        <v>3613.7666666666673</v>
      </c>
      <c r="I67" s="108"/>
      <c r="J67" s="114">
        <f>J66/1.2</f>
        <v>3613.7666666666673</v>
      </c>
      <c r="K67" s="108"/>
      <c r="L67" s="114">
        <f>L66/1.2</f>
        <v>3613.7666666666673</v>
      </c>
      <c r="M67" s="108"/>
      <c r="N67" s="114">
        <f>N66/1.2</f>
        <v>3613.7666666666673</v>
      </c>
      <c r="O67" s="108"/>
      <c r="P67" s="114">
        <f>P66/1.2</f>
        <v>3613.7666666666673</v>
      </c>
      <c r="Q67" s="119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</row>
    <row r="68" spans="1:36" s="66" customFormat="1" ht="30" customHeight="1" x14ac:dyDescent="0.25">
      <c r="A68" s="163"/>
      <c r="B68" s="166" t="s">
        <v>136</v>
      </c>
      <c r="C68" s="211"/>
      <c r="D68" s="256"/>
      <c r="E68" s="189"/>
      <c r="F68" s="226" t="s">
        <v>84</v>
      </c>
      <c r="G68" s="104" t="s">
        <v>83</v>
      </c>
      <c r="H68" s="112">
        <f>H66</f>
        <v>4336.5200000000004</v>
      </c>
      <c r="I68" s="111">
        <v>0</v>
      </c>
      <c r="J68" s="112">
        <f>J66</f>
        <v>4336.5200000000004</v>
      </c>
      <c r="K68" s="111">
        <v>0</v>
      </c>
      <c r="L68" s="112">
        <f>L66</f>
        <v>4336.5200000000004</v>
      </c>
      <c r="M68" s="111">
        <v>0</v>
      </c>
      <c r="N68" s="112">
        <f>N66</f>
        <v>4336.5200000000004</v>
      </c>
      <c r="O68" s="111">
        <v>0</v>
      </c>
      <c r="P68" s="112">
        <f>P66</f>
        <v>4336.5200000000004</v>
      </c>
      <c r="Q68" s="127">
        <v>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</row>
    <row r="69" spans="1:36" s="66" customFormat="1" ht="24.75" customHeight="1" x14ac:dyDescent="0.25">
      <c r="A69" s="163"/>
      <c r="B69" s="258"/>
      <c r="C69" s="211"/>
      <c r="D69" s="256"/>
      <c r="E69" s="189"/>
      <c r="F69" s="262"/>
      <c r="G69" s="113" t="s">
        <v>145</v>
      </c>
      <c r="H69" s="114">
        <f>H68/1.2</f>
        <v>3613.7666666666673</v>
      </c>
      <c r="I69" s="108"/>
      <c r="J69" s="114">
        <f>J68/1.2</f>
        <v>3613.7666666666673</v>
      </c>
      <c r="K69" s="108"/>
      <c r="L69" s="114">
        <f>L68/1.2</f>
        <v>3613.7666666666673</v>
      </c>
      <c r="M69" s="108"/>
      <c r="N69" s="114">
        <f>N68/1.2</f>
        <v>3613.7666666666673</v>
      </c>
      <c r="O69" s="108"/>
      <c r="P69" s="114">
        <f>P68/1.2</f>
        <v>3613.7666666666673</v>
      </c>
      <c r="Q69" s="128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</row>
    <row r="70" spans="1:36" s="66" customFormat="1" ht="30.75" customHeight="1" x14ac:dyDescent="0.25">
      <c r="A70" s="163"/>
      <c r="B70" s="258"/>
      <c r="C70" s="211"/>
      <c r="D70" s="256"/>
      <c r="E70" s="189"/>
      <c r="F70" s="226" t="s">
        <v>85</v>
      </c>
      <c r="G70" s="104" t="s">
        <v>86</v>
      </c>
      <c r="H70" s="111">
        <v>20.51</v>
      </c>
      <c r="I70" s="111">
        <v>0</v>
      </c>
      <c r="J70" s="111">
        <v>20.51</v>
      </c>
      <c r="K70" s="111">
        <v>0</v>
      </c>
      <c r="L70" s="111">
        <v>20.51</v>
      </c>
      <c r="M70" s="111">
        <v>0</v>
      </c>
      <c r="N70" s="111">
        <v>20.51</v>
      </c>
      <c r="O70" s="111">
        <v>0</v>
      </c>
      <c r="P70" s="111">
        <v>20.51</v>
      </c>
      <c r="Q70" s="127">
        <v>0</v>
      </c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</row>
    <row r="71" spans="1:36" s="66" customFormat="1" ht="20.25" customHeight="1" thickBot="1" x14ac:dyDescent="0.3">
      <c r="A71" s="123"/>
      <c r="B71" s="170"/>
      <c r="C71" s="211"/>
      <c r="D71" s="257"/>
      <c r="E71" s="190"/>
      <c r="F71" s="227"/>
      <c r="G71" s="129" t="s">
        <v>145</v>
      </c>
      <c r="H71" s="130">
        <f>H70/1.2</f>
        <v>17.091666666666669</v>
      </c>
      <c r="I71" s="131"/>
      <c r="J71" s="130">
        <f>J70/1.2</f>
        <v>17.091666666666669</v>
      </c>
      <c r="K71" s="131"/>
      <c r="L71" s="130">
        <f>L70/1.2</f>
        <v>17.091666666666669</v>
      </c>
      <c r="M71" s="131"/>
      <c r="N71" s="130">
        <f>N70/1.2</f>
        <v>17.091666666666669</v>
      </c>
      <c r="O71" s="131"/>
      <c r="P71" s="130">
        <f>P70/1.2</f>
        <v>17.091666666666669</v>
      </c>
      <c r="Q71" s="132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</row>
    <row r="72" spans="1:36" s="66" customFormat="1" ht="26.25" customHeight="1" x14ac:dyDescent="0.25">
      <c r="A72" s="162" t="s">
        <v>102</v>
      </c>
      <c r="B72" s="233" t="s">
        <v>146</v>
      </c>
      <c r="C72" s="211"/>
      <c r="D72" s="255" t="s">
        <v>89</v>
      </c>
      <c r="E72" s="188" t="s">
        <v>36</v>
      </c>
      <c r="F72" s="288" t="s">
        <v>82</v>
      </c>
      <c r="G72" s="133" t="s">
        <v>83</v>
      </c>
      <c r="H72" s="125">
        <v>4336.5200000000004</v>
      </c>
      <c r="I72" s="116">
        <v>0</v>
      </c>
      <c r="J72" s="125">
        <v>4336.5200000000004</v>
      </c>
      <c r="K72" s="116">
        <v>0</v>
      </c>
      <c r="L72" s="125">
        <v>4336.5200000000004</v>
      </c>
      <c r="M72" s="116">
        <v>0</v>
      </c>
      <c r="N72" s="125">
        <v>4336.5200000000004</v>
      </c>
      <c r="O72" s="116">
        <v>0</v>
      </c>
      <c r="P72" s="125">
        <v>4336.5200000000004</v>
      </c>
      <c r="Q72" s="126">
        <v>0</v>
      </c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</row>
    <row r="73" spans="1:36" s="66" customFormat="1" ht="20.25" customHeight="1" x14ac:dyDescent="0.25">
      <c r="A73" s="163"/>
      <c r="B73" s="167"/>
      <c r="C73" s="211"/>
      <c r="D73" s="256"/>
      <c r="E73" s="189"/>
      <c r="F73" s="262"/>
      <c r="G73" s="113" t="s">
        <v>145</v>
      </c>
      <c r="H73" s="114">
        <f>H72/1.2</f>
        <v>3613.7666666666673</v>
      </c>
      <c r="I73" s="108"/>
      <c r="J73" s="114">
        <f>J72/1.2</f>
        <v>3613.7666666666673</v>
      </c>
      <c r="K73" s="108"/>
      <c r="L73" s="114">
        <f>L72/1.2</f>
        <v>3613.7666666666673</v>
      </c>
      <c r="M73" s="108"/>
      <c r="N73" s="114">
        <f>N72/1.2</f>
        <v>3613.7666666666673</v>
      </c>
      <c r="O73" s="108"/>
      <c r="P73" s="114">
        <f>P72/1.2</f>
        <v>3613.7666666666673</v>
      </c>
      <c r="Q73" s="119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</row>
    <row r="74" spans="1:36" s="66" customFormat="1" ht="26.25" customHeight="1" x14ac:dyDescent="0.25">
      <c r="A74" s="163"/>
      <c r="B74" s="166" t="s">
        <v>136</v>
      </c>
      <c r="C74" s="211"/>
      <c r="D74" s="256"/>
      <c r="E74" s="189"/>
      <c r="F74" s="226" t="s">
        <v>84</v>
      </c>
      <c r="G74" s="104" t="s">
        <v>83</v>
      </c>
      <c r="H74" s="112">
        <f>H72</f>
        <v>4336.5200000000004</v>
      </c>
      <c r="I74" s="111">
        <v>0</v>
      </c>
      <c r="J74" s="112">
        <f>J72</f>
        <v>4336.5200000000004</v>
      </c>
      <c r="K74" s="111">
        <v>0</v>
      </c>
      <c r="L74" s="112">
        <f>L72</f>
        <v>4336.5200000000004</v>
      </c>
      <c r="M74" s="111">
        <v>0</v>
      </c>
      <c r="N74" s="112">
        <f>N72</f>
        <v>4336.5200000000004</v>
      </c>
      <c r="O74" s="111">
        <v>0</v>
      </c>
      <c r="P74" s="112">
        <f>P72</f>
        <v>4336.5200000000004</v>
      </c>
      <c r="Q74" s="127">
        <v>0</v>
      </c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</row>
    <row r="75" spans="1:36" s="66" customFormat="1" ht="22.5" customHeight="1" x14ac:dyDescent="0.25">
      <c r="A75" s="163"/>
      <c r="B75" s="258"/>
      <c r="C75" s="211"/>
      <c r="D75" s="256"/>
      <c r="E75" s="189"/>
      <c r="F75" s="262"/>
      <c r="G75" s="113" t="s">
        <v>145</v>
      </c>
      <c r="H75" s="114">
        <f>H74/1.2</f>
        <v>3613.7666666666673</v>
      </c>
      <c r="I75" s="108"/>
      <c r="J75" s="114">
        <f>J74/1.2</f>
        <v>3613.7666666666673</v>
      </c>
      <c r="K75" s="108"/>
      <c r="L75" s="114">
        <f>L74/1.2</f>
        <v>3613.7666666666673</v>
      </c>
      <c r="M75" s="108"/>
      <c r="N75" s="114">
        <f>N74/1.2</f>
        <v>3613.7666666666673</v>
      </c>
      <c r="O75" s="108"/>
      <c r="P75" s="114">
        <f>P74/1.2</f>
        <v>3613.7666666666673</v>
      </c>
      <c r="Q75" s="128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</row>
    <row r="76" spans="1:36" s="66" customFormat="1" ht="23.25" customHeight="1" x14ac:dyDescent="0.25">
      <c r="A76" s="163"/>
      <c r="B76" s="258"/>
      <c r="C76" s="211"/>
      <c r="D76" s="256"/>
      <c r="E76" s="189"/>
      <c r="F76" s="226" t="s">
        <v>85</v>
      </c>
      <c r="G76" s="104" t="s">
        <v>86</v>
      </c>
      <c r="H76" s="111">
        <v>20.51</v>
      </c>
      <c r="I76" s="111">
        <v>0</v>
      </c>
      <c r="J76" s="111">
        <v>20.51</v>
      </c>
      <c r="K76" s="111">
        <v>0</v>
      </c>
      <c r="L76" s="111">
        <v>20.51</v>
      </c>
      <c r="M76" s="111">
        <v>0</v>
      </c>
      <c r="N76" s="111">
        <v>20.51</v>
      </c>
      <c r="O76" s="111">
        <v>0</v>
      </c>
      <c r="P76" s="111">
        <v>20.51</v>
      </c>
      <c r="Q76" s="127">
        <v>0</v>
      </c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</row>
    <row r="77" spans="1:36" s="66" customFormat="1" ht="24.75" customHeight="1" thickBot="1" x14ac:dyDescent="0.3">
      <c r="A77" s="123"/>
      <c r="B77" s="170"/>
      <c r="C77" s="211"/>
      <c r="D77" s="257"/>
      <c r="E77" s="190"/>
      <c r="F77" s="227"/>
      <c r="G77" s="129" t="s">
        <v>145</v>
      </c>
      <c r="H77" s="130">
        <f>H76/1.2</f>
        <v>17.091666666666669</v>
      </c>
      <c r="I77" s="131"/>
      <c r="J77" s="130">
        <f>J76/1.2</f>
        <v>17.091666666666669</v>
      </c>
      <c r="K77" s="131"/>
      <c r="L77" s="130">
        <f>L76/1.2</f>
        <v>17.091666666666669</v>
      </c>
      <c r="M77" s="131"/>
      <c r="N77" s="130">
        <f>N76/1.2</f>
        <v>17.091666666666669</v>
      </c>
      <c r="O77" s="131"/>
      <c r="P77" s="130">
        <f>P76/1.2</f>
        <v>17.091666666666669</v>
      </c>
      <c r="Q77" s="132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</row>
    <row r="78" spans="1:36" s="63" customFormat="1" ht="16.5" customHeight="1" thickBot="1" x14ac:dyDescent="0.3">
      <c r="A78" s="135" t="s">
        <v>103</v>
      </c>
      <c r="B78" s="221" t="s">
        <v>91</v>
      </c>
      <c r="C78" s="208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3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1:36" ht="25.5" customHeight="1" x14ac:dyDescent="0.25">
      <c r="A79" s="162" t="s">
        <v>104</v>
      </c>
      <c r="B79" s="275" t="s">
        <v>122</v>
      </c>
      <c r="C79" s="278" t="s">
        <v>121</v>
      </c>
      <c r="D79" s="279" t="s">
        <v>81</v>
      </c>
      <c r="E79" s="282" t="s">
        <v>36</v>
      </c>
      <c r="F79" s="224" t="s">
        <v>82</v>
      </c>
      <c r="G79" s="133" t="s">
        <v>83</v>
      </c>
      <c r="H79" s="145">
        <v>2691.96</v>
      </c>
      <c r="I79" s="145">
        <v>0</v>
      </c>
      <c r="J79" s="145">
        <v>2691.96</v>
      </c>
      <c r="K79" s="145">
        <v>0</v>
      </c>
      <c r="L79" s="145">
        <v>2691.96</v>
      </c>
      <c r="M79" s="145">
        <v>0</v>
      </c>
      <c r="N79" s="145">
        <v>2691.96</v>
      </c>
      <c r="O79" s="145">
        <v>0</v>
      </c>
      <c r="P79" s="145">
        <v>2691.96</v>
      </c>
      <c r="Q79" s="117">
        <v>0</v>
      </c>
      <c r="AE79" s="69"/>
      <c r="AF79" s="69"/>
      <c r="AG79" s="69"/>
      <c r="AH79" s="69"/>
      <c r="AI79" s="69"/>
      <c r="AJ79" s="69"/>
    </row>
    <row r="80" spans="1:36" ht="22.5" customHeight="1" x14ac:dyDescent="0.25">
      <c r="A80" s="163"/>
      <c r="B80" s="276"/>
      <c r="C80" s="236"/>
      <c r="D80" s="280"/>
      <c r="E80" s="283"/>
      <c r="F80" s="225"/>
      <c r="G80" s="104" t="s">
        <v>88</v>
      </c>
      <c r="H80" s="108">
        <v>2243.3000000000002</v>
      </c>
      <c r="I80" s="108"/>
      <c r="J80" s="108">
        <v>2243.3000000000002</v>
      </c>
      <c r="K80" s="108"/>
      <c r="L80" s="108">
        <v>2243.3000000000002</v>
      </c>
      <c r="M80" s="108"/>
      <c r="N80" s="108">
        <v>2243.3000000000002</v>
      </c>
      <c r="O80" s="108"/>
      <c r="P80" s="108">
        <v>2243.3000000000002</v>
      </c>
      <c r="Q80" s="146"/>
      <c r="AE80" s="69"/>
      <c r="AF80" s="69"/>
      <c r="AG80" s="69"/>
      <c r="AH80" s="69"/>
      <c r="AI80" s="69"/>
      <c r="AJ80" s="69"/>
    </row>
    <row r="81" spans="1:36" ht="23.25" customHeight="1" x14ac:dyDescent="0.25">
      <c r="A81" s="163"/>
      <c r="B81" s="276"/>
      <c r="C81" s="236"/>
      <c r="D81" s="280"/>
      <c r="E81" s="283"/>
      <c r="F81" s="226" t="s">
        <v>84</v>
      </c>
      <c r="G81" s="104" t="s">
        <v>83</v>
      </c>
      <c r="H81" s="103">
        <v>2691.96</v>
      </c>
      <c r="I81" s="103">
        <v>0</v>
      </c>
      <c r="J81" s="103">
        <v>2691.96</v>
      </c>
      <c r="K81" s="103">
        <v>0</v>
      </c>
      <c r="L81" s="103">
        <v>2691.96</v>
      </c>
      <c r="M81" s="103">
        <v>0</v>
      </c>
      <c r="N81" s="103">
        <v>2691.96</v>
      </c>
      <c r="O81" s="103">
        <v>0</v>
      </c>
      <c r="P81" s="103">
        <v>2691.96</v>
      </c>
      <c r="Q81" s="119">
        <v>0</v>
      </c>
      <c r="AE81" s="69"/>
      <c r="AF81" s="69"/>
      <c r="AG81" s="69"/>
      <c r="AH81" s="69"/>
      <c r="AI81" s="69"/>
      <c r="AJ81" s="69"/>
    </row>
    <row r="82" spans="1:36" ht="26.25" customHeight="1" thickBot="1" x14ac:dyDescent="0.3">
      <c r="A82" s="191"/>
      <c r="B82" s="277"/>
      <c r="C82" s="237"/>
      <c r="D82" s="281"/>
      <c r="E82" s="284"/>
      <c r="F82" s="227"/>
      <c r="G82" s="147" t="s">
        <v>88</v>
      </c>
      <c r="H82" s="131">
        <v>2243.3000000000002</v>
      </c>
      <c r="I82" s="131">
        <v>0</v>
      </c>
      <c r="J82" s="131">
        <v>2243.3000000000002</v>
      </c>
      <c r="K82" s="131">
        <v>0</v>
      </c>
      <c r="L82" s="131">
        <v>2243.3000000000002</v>
      </c>
      <c r="M82" s="131">
        <v>0</v>
      </c>
      <c r="N82" s="131">
        <v>2243.3000000000002</v>
      </c>
      <c r="O82" s="131">
        <v>0</v>
      </c>
      <c r="P82" s="131">
        <v>2243.3000000000002</v>
      </c>
      <c r="Q82" s="148">
        <v>0</v>
      </c>
      <c r="AE82" s="69"/>
      <c r="AF82" s="69"/>
      <c r="AG82" s="69"/>
      <c r="AH82" s="69"/>
      <c r="AI82" s="69"/>
      <c r="AJ82" s="69"/>
    </row>
    <row r="83" spans="1:36" s="63" customFormat="1" ht="18" customHeight="1" x14ac:dyDescent="0.25">
      <c r="A83" s="136" t="s">
        <v>105</v>
      </c>
      <c r="B83" s="218" t="s">
        <v>106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20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1:36" s="63" customFormat="1" ht="16.5" customHeight="1" thickBot="1" x14ac:dyDescent="0.3">
      <c r="A84" s="72" t="s">
        <v>107</v>
      </c>
      <c r="B84" s="207" t="s">
        <v>80</v>
      </c>
      <c r="C84" s="208"/>
      <c r="D84" s="208"/>
      <c r="E84" s="205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9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1:36" s="63" customFormat="1" ht="24.75" customHeight="1" x14ac:dyDescent="0.25">
      <c r="A85" s="162" t="s">
        <v>108</v>
      </c>
      <c r="B85" s="233" t="s">
        <v>148</v>
      </c>
      <c r="C85" s="235" t="s">
        <v>121</v>
      </c>
      <c r="D85" s="230" t="s">
        <v>81</v>
      </c>
      <c r="E85" s="238" t="s">
        <v>36</v>
      </c>
      <c r="F85" s="228" t="s">
        <v>82</v>
      </c>
      <c r="G85" s="133" t="s">
        <v>83</v>
      </c>
      <c r="H85" s="145">
        <v>4234.7299999999996</v>
      </c>
      <c r="I85" s="145">
        <v>0</v>
      </c>
      <c r="J85" s="145">
        <v>4234.7299999999996</v>
      </c>
      <c r="K85" s="145">
        <v>0</v>
      </c>
      <c r="L85" s="145">
        <v>4234.7299999999996</v>
      </c>
      <c r="M85" s="145">
        <v>0</v>
      </c>
      <c r="N85" s="145">
        <v>4234.7299999999996</v>
      </c>
      <c r="O85" s="145">
        <v>0</v>
      </c>
      <c r="P85" s="145">
        <v>4234.7299999999996</v>
      </c>
      <c r="Q85" s="117">
        <v>0</v>
      </c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1:36" s="63" customFormat="1" ht="24" customHeight="1" x14ac:dyDescent="0.25">
      <c r="A86" s="163"/>
      <c r="B86" s="167"/>
      <c r="C86" s="165"/>
      <c r="D86" s="231"/>
      <c r="E86" s="239"/>
      <c r="F86" s="229"/>
      <c r="G86" s="113" t="s">
        <v>145</v>
      </c>
      <c r="H86" s="114">
        <f>H85/1.2</f>
        <v>3528.9416666666666</v>
      </c>
      <c r="I86" s="108"/>
      <c r="J86" s="114">
        <f>J85/1.2</f>
        <v>3528.9416666666666</v>
      </c>
      <c r="K86" s="108"/>
      <c r="L86" s="114">
        <f>L85/1.2</f>
        <v>3528.9416666666666</v>
      </c>
      <c r="M86" s="108"/>
      <c r="N86" s="114">
        <f>N85/1.2</f>
        <v>3528.9416666666666</v>
      </c>
      <c r="O86" s="108"/>
      <c r="P86" s="114">
        <f>P85/1.2</f>
        <v>3528.9416666666666</v>
      </c>
      <c r="Q86" s="128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1:36" s="63" customFormat="1" ht="27.75" customHeight="1" x14ac:dyDescent="0.25">
      <c r="A87" s="163"/>
      <c r="B87" s="166" t="s">
        <v>137</v>
      </c>
      <c r="C87" s="165"/>
      <c r="D87" s="231"/>
      <c r="E87" s="239"/>
      <c r="F87" s="305" t="s">
        <v>84</v>
      </c>
      <c r="G87" s="104" t="s">
        <v>83</v>
      </c>
      <c r="H87" s="103">
        <f>H85</f>
        <v>4234.7299999999996</v>
      </c>
      <c r="I87" s="103">
        <v>0</v>
      </c>
      <c r="J87" s="103">
        <f>J85</f>
        <v>4234.7299999999996</v>
      </c>
      <c r="K87" s="103">
        <v>0</v>
      </c>
      <c r="L87" s="103">
        <f>L85</f>
        <v>4234.7299999999996</v>
      </c>
      <c r="M87" s="103">
        <v>0</v>
      </c>
      <c r="N87" s="103">
        <f>N85</f>
        <v>4234.7299999999996</v>
      </c>
      <c r="O87" s="103">
        <v>0</v>
      </c>
      <c r="P87" s="103">
        <f>P85</f>
        <v>4234.7299999999996</v>
      </c>
      <c r="Q87" s="119">
        <v>0</v>
      </c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1:36" s="63" customFormat="1" ht="15.75" customHeight="1" x14ac:dyDescent="0.25">
      <c r="A88" s="163"/>
      <c r="B88" s="167"/>
      <c r="C88" s="165"/>
      <c r="D88" s="231"/>
      <c r="E88" s="239"/>
      <c r="F88" s="305"/>
      <c r="G88" s="113" t="s">
        <v>145</v>
      </c>
      <c r="H88" s="114">
        <f>H87/1.2</f>
        <v>3528.9416666666666</v>
      </c>
      <c r="I88" s="108"/>
      <c r="J88" s="114">
        <f>J87/1.2</f>
        <v>3528.9416666666666</v>
      </c>
      <c r="K88" s="108"/>
      <c r="L88" s="114">
        <f>L87/1.2</f>
        <v>3528.9416666666666</v>
      </c>
      <c r="M88" s="108"/>
      <c r="N88" s="114">
        <f>N87/1.2</f>
        <v>3528.9416666666666</v>
      </c>
      <c r="O88" s="108"/>
      <c r="P88" s="114">
        <f>P87/1.2</f>
        <v>3528.9416666666666</v>
      </c>
      <c r="Q88" s="128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1:36" s="63" customFormat="1" ht="24" customHeight="1" x14ac:dyDescent="0.25">
      <c r="A89" s="163"/>
      <c r="B89" s="166" t="s">
        <v>137</v>
      </c>
      <c r="C89" s="165"/>
      <c r="D89" s="231"/>
      <c r="E89" s="239"/>
      <c r="F89" s="229" t="s">
        <v>85</v>
      </c>
      <c r="G89" s="104" t="s">
        <v>86</v>
      </c>
      <c r="H89" s="103">
        <v>67.319999999999993</v>
      </c>
      <c r="I89" s="103">
        <v>0</v>
      </c>
      <c r="J89" s="103">
        <v>67.319999999999993</v>
      </c>
      <c r="K89" s="103">
        <v>0</v>
      </c>
      <c r="L89" s="103">
        <v>67.319999999999993</v>
      </c>
      <c r="M89" s="103">
        <v>0</v>
      </c>
      <c r="N89" s="103">
        <v>67.319999999999993</v>
      </c>
      <c r="O89" s="103">
        <v>0</v>
      </c>
      <c r="P89" s="103">
        <v>67.319999999999993</v>
      </c>
      <c r="Q89" s="119">
        <v>0</v>
      </c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1:36" s="63" customFormat="1" ht="24.75" customHeight="1" thickBot="1" x14ac:dyDescent="0.3">
      <c r="A90" s="123"/>
      <c r="B90" s="170"/>
      <c r="C90" s="165"/>
      <c r="D90" s="232"/>
      <c r="E90" s="240"/>
      <c r="F90" s="297"/>
      <c r="G90" s="149" t="s">
        <v>145</v>
      </c>
      <c r="H90" s="150">
        <f>H89/1.2</f>
        <v>56.099999999999994</v>
      </c>
      <c r="I90" s="151"/>
      <c r="J90" s="150">
        <f>J89/1.2</f>
        <v>56.099999999999994</v>
      </c>
      <c r="K90" s="151"/>
      <c r="L90" s="150">
        <f>L89/1.2</f>
        <v>56.099999999999994</v>
      </c>
      <c r="M90" s="151"/>
      <c r="N90" s="150">
        <f>N89/1.2</f>
        <v>56.099999999999994</v>
      </c>
      <c r="O90" s="151"/>
      <c r="P90" s="150">
        <f>P89/1.2</f>
        <v>56.099999999999994</v>
      </c>
      <c r="Q90" s="154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s="63" customFormat="1" ht="24" customHeight="1" x14ac:dyDescent="0.25">
      <c r="A91" s="162" t="s">
        <v>109</v>
      </c>
      <c r="B91" s="233" t="s">
        <v>148</v>
      </c>
      <c r="C91" s="165"/>
      <c r="D91" s="234" t="s">
        <v>87</v>
      </c>
      <c r="E91" s="238" t="s">
        <v>36</v>
      </c>
      <c r="F91" s="228" t="s">
        <v>82</v>
      </c>
      <c r="G91" s="133" t="s">
        <v>83</v>
      </c>
      <c r="H91" s="145">
        <v>4234.7299999999996</v>
      </c>
      <c r="I91" s="145">
        <v>0</v>
      </c>
      <c r="J91" s="145">
        <v>4234.7299999999996</v>
      </c>
      <c r="K91" s="145">
        <v>0</v>
      </c>
      <c r="L91" s="145">
        <v>4234.7299999999996</v>
      </c>
      <c r="M91" s="145">
        <v>0</v>
      </c>
      <c r="N91" s="145">
        <v>4234.7299999999996</v>
      </c>
      <c r="O91" s="145">
        <v>0</v>
      </c>
      <c r="P91" s="145">
        <v>4234.7299999999996</v>
      </c>
      <c r="Q91" s="117">
        <v>0</v>
      </c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s="63" customFormat="1" ht="21" customHeight="1" x14ac:dyDescent="0.25">
      <c r="A92" s="163"/>
      <c r="B92" s="167"/>
      <c r="C92" s="165"/>
      <c r="D92" s="231"/>
      <c r="E92" s="239"/>
      <c r="F92" s="229"/>
      <c r="G92" s="113" t="s">
        <v>145</v>
      </c>
      <c r="H92" s="114">
        <f>H91/1.2</f>
        <v>3528.9416666666666</v>
      </c>
      <c r="I92" s="108"/>
      <c r="J92" s="114">
        <f>J91/1.2</f>
        <v>3528.9416666666666</v>
      </c>
      <c r="K92" s="108"/>
      <c r="L92" s="114">
        <f>L91/1.2</f>
        <v>3528.9416666666666</v>
      </c>
      <c r="M92" s="108"/>
      <c r="N92" s="114">
        <f>N91/1.2</f>
        <v>3528.9416666666666</v>
      </c>
      <c r="O92" s="108"/>
      <c r="P92" s="114">
        <f>P91/1.2</f>
        <v>3528.9416666666666</v>
      </c>
      <c r="Q92" s="128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s="63" customFormat="1" ht="21.75" customHeight="1" x14ac:dyDescent="0.25">
      <c r="A93" s="163"/>
      <c r="B93" s="166" t="s">
        <v>137</v>
      </c>
      <c r="C93" s="165"/>
      <c r="D93" s="231"/>
      <c r="E93" s="239"/>
      <c r="F93" s="305" t="s">
        <v>84</v>
      </c>
      <c r="G93" s="104" t="s">
        <v>83</v>
      </c>
      <c r="H93" s="103">
        <f>H91</f>
        <v>4234.7299999999996</v>
      </c>
      <c r="I93" s="103">
        <v>0</v>
      </c>
      <c r="J93" s="103">
        <f>J91</f>
        <v>4234.7299999999996</v>
      </c>
      <c r="K93" s="103">
        <v>0</v>
      </c>
      <c r="L93" s="103">
        <f>L91</f>
        <v>4234.7299999999996</v>
      </c>
      <c r="M93" s="103">
        <v>0</v>
      </c>
      <c r="N93" s="103">
        <f>N91</f>
        <v>4234.7299999999996</v>
      </c>
      <c r="O93" s="103">
        <v>0</v>
      </c>
      <c r="P93" s="103">
        <f>P91</f>
        <v>4234.7299999999996</v>
      </c>
      <c r="Q93" s="119">
        <v>0</v>
      </c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s="63" customFormat="1" ht="25.5" customHeight="1" x14ac:dyDescent="0.25">
      <c r="A94" s="163"/>
      <c r="B94" s="167"/>
      <c r="C94" s="165"/>
      <c r="D94" s="231"/>
      <c r="E94" s="239"/>
      <c r="F94" s="305"/>
      <c r="G94" s="113" t="s">
        <v>145</v>
      </c>
      <c r="H94" s="114">
        <f>H93/1.2</f>
        <v>3528.9416666666666</v>
      </c>
      <c r="I94" s="108"/>
      <c r="J94" s="114">
        <f>J93/1.2</f>
        <v>3528.9416666666666</v>
      </c>
      <c r="K94" s="108"/>
      <c r="L94" s="114">
        <f>L93/1.2</f>
        <v>3528.9416666666666</v>
      </c>
      <c r="M94" s="108"/>
      <c r="N94" s="114">
        <f>N93/1.2</f>
        <v>3528.9416666666666</v>
      </c>
      <c r="O94" s="108"/>
      <c r="P94" s="114">
        <f>P93/1.2</f>
        <v>3528.9416666666666</v>
      </c>
      <c r="Q94" s="128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s="63" customFormat="1" ht="18.75" customHeight="1" x14ac:dyDescent="0.25">
      <c r="A95" s="163"/>
      <c r="B95" s="166" t="s">
        <v>137</v>
      </c>
      <c r="C95" s="165"/>
      <c r="D95" s="231"/>
      <c r="E95" s="239"/>
      <c r="F95" s="229" t="s">
        <v>85</v>
      </c>
      <c r="G95" s="104" t="s">
        <v>86</v>
      </c>
      <c r="H95" s="103">
        <v>67.319999999999993</v>
      </c>
      <c r="I95" s="103">
        <v>0</v>
      </c>
      <c r="J95" s="103">
        <v>67.319999999999993</v>
      </c>
      <c r="K95" s="103">
        <v>0</v>
      </c>
      <c r="L95" s="103">
        <v>67.319999999999993</v>
      </c>
      <c r="M95" s="103">
        <v>0</v>
      </c>
      <c r="N95" s="103">
        <v>67.319999999999993</v>
      </c>
      <c r="O95" s="103">
        <v>0</v>
      </c>
      <c r="P95" s="103">
        <v>67.319999999999993</v>
      </c>
      <c r="Q95" s="119">
        <v>0</v>
      </c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s="63" customFormat="1" ht="21.75" customHeight="1" thickBot="1" x14ac:dyDescent="0.3">
      <c r="A96" s="123"/>
      <c r="B96" s="170"/>
      <c r="C96" s="165"/>
      <c r="D96" s="232"/>
      <c r="E96" s="240"/>
      <c r="F96" s="306"/>
      <c r="G96" s="129" t="s">
        <v>145</v>
      </c>
      <c r="H96" s="130">
        <f>H95/1.2</f>
        <v>56.099999999999994</v>
      </c>
      <c r="I96" s="131"/>
      <c r="J96" s="130">
        <f>J95/1.2</f>
        <v>56.099999999999994</v>
      </c>
      <c r="K96" s="131"/>
      <c r="L96" s="130">
        <f>L95/1.2</f>
        <v>56.099999999999994</v>
      </c>
      <c r="M96" s="131"/>
      <c r="N96" s="130">
        <f>N95/1.2</f>
        <v>56.099999999999994</v>
      </c>
      <c r="O96" s="131"/>
      <c r="P96" s="130">
        <f>P95/1.2</f>
        <v>56.099999999999994</v>
      </c>
      <c r="Q96" s="132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36" s="63" customFormat="1" ht="19.5" customHeight="1" x14ac:dyDescent="0.25">
      <c r="A97" s="163" t="s">
        <v>110</v>
      </c>
      <c r="B97" s="307" t="s">
        <v>148</v>
      </c>
      <c r="C97" s="236"/>
      <c r="D97" s="234" t="s">
        <v>89</v>
      </c>
      <c r="E97" s="238" t="s">
        <v>36</v>
      </c>
      <c r="F97" s="228" t="s">
        <v>82</v>
      </c>
      <c r="G97" s="133" t="s">
        <v>83</v>
      </c>
      <c r="H97" s="145">
        <v>4234.7299999999996</v>
      </c>
      <c r="I97" s="145">
        <v>0</v>
      </c>
      <c r="J97" s="145">
        <v>4234.7299999999996</v>
      </c>
      <c r="K97" s="145">
        <v>0</v>
      </c>
      <c r="L97" s="145">
        <v>4234.7299999999996</v>
      </c>
      <c r="M97" s="145">
        <v>0</v>
      </c>
      <c r="N97" s="145">
        <v>4234.7299999999996</v>
      </c>
      <c r="O97" s="145">
        <v>0</v>
      </c>
      <c r="P97" s="145">
        <v>4234.7299999999996</v>
      </c>
      <c r="Q97" s="117">
        <v>0</v>
      </c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1:36" s="63" customFormat="1" ht="15.75" customHeight="1" x14ac:dyDescent="0.25">
      <c r="A98" s="163"/>
      <c r="B98" s="308"/>
      <c r="C98" s="236"/>
      <c r="D98" s="231"/>
      <c r="E98" s="239"/>
      <c r="F98" s="229"/>
      <c r="G98" s="113" t="s">
        <v>145</v>
      </c>
      <c r="H98" s="114">
        <f>H97/1.2</f>
        <v>3528.9416666666666</v>
      </c>
      <c r="I98" s="108"/>
      <c r="J98" s="114">
        <f>J97/1.2</f>
        <v>3528.9416666666666</v>
      </c>
      <c r="K98" s="108"/>
      <c r="L98" s="114">
        <f>L97/1.2</f>
        <v>3528.9416666666666</v>
      </c>
      <c r="M98" s="108"/>
      <c r="N98" s="114">
        <f>N97/1.2</f>
        <v>3528.9416666666666</v>
      </c>
      <c r="O98" s="108"/>
      <c r="P98" s="114">
        <f>P97/1.2</f>
        <v>3528.9416666666666</v>
      </c>
      <c r="Q98" s="128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6" s="63" customFormat="1" ht="34.5" customHeight="1" x14ac:dyDescent="0.25">
      <c r="A99" s="163"/>
      <c r="B99" s="310" t="s">
        <v>137</v>
      </c>
      <c r="C99" s="236"/>
      <c r="D99" s="231"/>
      <c r="E99" s="239"/>
      <c r="F99" s="305" t="s">
        <v>84</v>
      </c>
      <c r="G99" s="104" t="s">
        <v>83</v>
      </c>
      <c r="H99" s="103">
        <f>H97</f>
        <v>4234.7299999999996</v>
      </c>
      <c r="I99" s="103">
        <v>0</v>
      </c>
      <c r="J99" s="103">
        <f>J97</f>
        <v>4234.7299999999996</v>
      </c>
      <c r="K99" s="103">
        <v>0</v>
      </c>
      <c r="L99" s="103">
        <f>L97</f>
        <v>4234.7299999999996</v>
      </c>
      <c r="M99" s="103">
        <v>0</v>
      </c>
      <c r="N99" s="103">
        <f>N97</f>
        <v>4234.7299999999996</v>
      </c>
      <c r="O99" s="103">
        <v>0</v>
      </c>
      <c r="P99" s="103">
        <f>P97</f>
        <v>4234.7299999999996</v>
      </c>
      <c r="Q99" s="119">
        <v>0</v>
      </c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6" s="63" customFormat="1" ht="21" customHeight="1" x14ac:dyDescent="0.25">
      <c r="A100" s="163"/>
      <c r="B100" s="308"/>
      <c r="C100" s="236"/>
      <c r="D100" s="231"/>
      <c r="E100" s="239"/>
      <c r="F100" s="305"/>
      <c r="G100" s="113" t="s">
        <v>145</v>
      </c>
      <c r="H100" s="114">
        <f>H99/1.2</f>
        <v>3528.9416666666666</v>
      </c>
      <c r="I100" s="108"/>
      <c r="J100" s="114">
        <f>J99/1.2</f>
        <v>3528.9416666666666</v>
      </c>
      <c r="K100" s="108"/>
      <c r="L100" s="114">
        <f>L99/1.2</f>
        <v>3528.9416666666666</v>
      </c>
      <c r="M100" s="108"/>
      <c r="N100" s="114">
        <f>N99/1.2</f>
        <v>3528.9416666666666</v>
      </c>
      <c r="O100" s="108"/>
      <c r="P100" s="114">
        <f>P99/1.2</f>
        <v>3528.9416666666666</v>
      </c>
      <c r="Q100" s="128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6" s="63" customFormat="1" ht="22.5" customHeight="1" x14ac:dyDescent="0.25">
      <c r="A101" s="163"/>
      <c r="B101" s="310" t="s">
        <v>137</v>
      </c>
      <c r="C101" s="236"/>
      <c r="D101" s="231"/>
      <c r="E101" s="239"/>
      <c r="F101" s="229" t="s">
        <v>85</v>
      </c>
      <c r="G101" s="104" t="s">
        <v>86</v>
      </c>
      <c r="H101" s="103">
        <v>67.319999999999993</v>
      </c>
      <c r="I101" s="103">
        <v>0</v>
      </c>
      <c r="J101" s="103">
        <v>67.319999999999993</v>
      </c>
      <c r="K101" s="103">
        <v>0</v>
      </c>
      <c r="L101" s="103">
        <v>67.319999999999993</v>
      </c>
      <c r="M101" s="103">
        <v>0</v>
      </c>
      <c r="N101" s="103">
        <v>67.319999999999993</v>
      </c>
      <c r="O101" s="103">
        <v>0</v>
      </c>
      <c r="P101" s="103">
        <v>67.319999999999993</v>
      </c>
      <c r="Q101" s="119">
        <v>0</v>
      </c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6" s="63" customFormat="1" ht="24" customHeight="1" thickBot="1" x14ac:dyDescent="0.3">
      <c r="A102" s="123"/>
      <c r="B102" s="311"/>
      <c r="C102" s="237"/>
      <c r="D102" s="309"/>
      <c r="E102" s="240"/>
      <c r="F102" s="306"/>
      <c r="G102" s="129" t="s">
        <v>145</v>
      </c>
      <c r="H102" s="130">
        <f>H101/1.2</f>
        <v>56.099999999999994</v>
      </c>
      <c r="I102" s="131"/>
      <c r="J102" s="130">
        <f>J101/1.2</f>
        <v>56.099999999999994</v>
      </c>
      <c r="K102" s="131"/>
      <c r="L102" s="130">
        <f>L101/1.2</f>
        <v>56.099999999999994</v>
      </c>
      <c r="M102" s="131"/>
      <c r="N102" s="130">
        <f>N101/1.2</f>
        <v>56.099999999999994</v>
      </c>
      <c r="O102" s="131"/>
      <c r="P102" s="130">
        <f>P101/1.2</f>
        <v>56.099999999999994</v>
      </c>
      <c r="Q102" s="132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6" s="63" customFormat="1" ht="16.5" customHeight="1" thickBot="1" x14ac:dyDescent="0.3">
      <c r="A103" s="135" t="s">
        <v>111</v>
      </c>
      <c r="B103" s="215" t="s">
        <v>91</v>
      </c>
      <c r="C103" s="216"/>
      <c r="D103" s="216"/>
      <c r="E103" s="159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6" ht="41.25" customHeight="1" x14ac:dyDescent="0.25">
      <c r="A104" s="162" t="s">
        <v>112</v>
      </c>
      <c r="B104" s="265" t="s">
        <v>122</v>
      </c>
      <c r="C104" s="267" t="s">
        <v>121</v>
      </c>
      <c r="D104" s="269" t="s">
        <v>81</v>
      </c>
      <c r="E104" s="272" t="s">
        <v>36</v>
      </c>
      <c r="F104" s="162" t="s">
        <v>82</v>
      </c>
      <c r="G104" s="137" t="s">
        <v>83</v>
      </c>
      <c r="H104" s="138">
        <v>2691.96</v>
      </c>
      <c r="I104" s="138">
        <v>0</v>
      </c>
      <c r="J104" s="138">
        <v>2691.96</v>
      </c>
      <c r="K104" s="138">
        <v>0</v>
      </c>
      <c r="L104" s="138">
        <v>2691.96</v>
      </c>
      <c r="M104" s="138">
        <v>0</v>
      </c>
      <c r="N104" s="138">
        <v>2691.96</v>
      </c>
      <c r="O104" s="138">
        <v>0</v>
      </c>
      <c r="P104" s="138">
        <v>2691.96</v>
      </c>
      <c r="Q104" s="139">
        <v>0</v>
      </c>
      <c r="AE104" s="69"/>
      <c r="AF104" s="69"/>
      <c r="AG104" s="69"/>
      <c r="AH104" s="69"/>
      <c r="AI104" s="69"/>
      <c r="AJ104" s="69"/>
    </row>
    <row r="105" spans="1:36" ht="41.25" customHeight="1" x14ac:dyDescent="0.25">
      <c r="A105" s="163"/>
      <c r="B105" s="245"/>
      <c r="C105" s="248"/>
      <c r="D105" s="270"/>
      <c r="E105" s="273"/>
      <c r="F105" s="259"/>
      <c r="G105" s="74" t="s">
        <v>88</v>
      </c>
      <c r="H105" s="107">
        <v>2243.3000000000002</v>
      </c>
      <c r="I105" s="107"/>
      <c r="J105" s="107">
        <v>2243.3000000000002</v>
      </c>
      <c r="K105" s="107"/>
      <c r="L105" s="107">
        <v>2243.3000000000002</v>
      </c>
      <c r="M105" s="107"/>
      <c r="N105" s="107">
        <v>2243.3000000000002</v>
      </c>
      <c r="O105" s="107"/>
      <c r="P105" s="107">
        <v>2243.3000000000002</v>
      </c>
      <c r="Q105" s="140"/>
      <c r="AE105" s="69"/>
      <c r="AF105" s="69"/>
      <c r="AG105" s="69"/>
      <c r="AH105" s="69"/>
      <c r="AI105" s="69"/>
      <c r="AJ105" s="69"/>
    </row>
    <row r="106" spans="1:36" ht="41.25" customHeight="1" x14ac:dyDescent="0.25">
      <c r="A106" s="163"/>
      <c r="B106" s="245"/>
      <c r="C106" s="248"/>
      <c r="D106" s="270"/>
      <c r="E106" s="273"/>
      <c r="F106" s="260" t="s">
        <v>84</v>
      </c>
      <c r="G106" s="74" t="s">
        <v>83</v>
      </c>
      <c r="H106" s="73">
        <v>2691.96</v>
      </c>
      <c r="I106" s="73">
        <v>0</v>
      </c>
      <c r="J106" s="73">
        <v>2691.96</v>
      </c>
      <c r="K106" s="73">
        <v>0</v>
      </c>
      <c r="L106" s="73">
        <v>2691.96</v>
      </c>
      <c r="M106" s="73">
        <v>0</v>
      </c>
      <c r="N106" s="73">
        <v>2691.96</v>
      </c>
      <c r="O106" s="73">
        <v>0</v>
      </c>
      <c r="P106" s="73">
        <v>2691.96</v>
      </c>
      <c r="Q106" s="141">
        <v>0</v>
      </c>
      <c r="AE106" s="69"/>
      <c r="AF106" s="69"/>
      <c r="AG106" s="69"/>
      <c r="AH106" s="69"/>
      <c r="AI106" s="69"/>
      <c r="AJ106" s="69"/>
    </row>
    <row r="107" spans="1:36" ht="46.5" customHeight="1" thickBot="1" x14ac:dyDescent="0.3">
      <c r="A107" s="191"/>
      <c r="B107" s="266"/>
      <c r="C107" s="268"/>
      <c r="D107" s="271"/>
      <c r="E107" s="274"/>
      <c r="F107" s="261"/>
      <c r="G107" s="142" t="s">
        <v>88</v>
      </c>
      <c r="H107" s="143">
        <v>2243.3000000000002</v>
      </c>
      <c r="I107" s="143">
        <v>0</v>
      </c>
      <c r="J107" s="143">
        <v>2243.3000000000002</v>
      </c>
      <c r="K107" s="143">
        <v>0</v>
      </c>
      <c r="L107" s="143">
        <v>2243.3000000000002</v>
      </c>
      <c r="M107" s="143">
        <v>0</v>
      </c>
      <c r="N107" s="143">
        <v>2243.3000000000002</v>
      </c>
      <c r="O107" s="143">
        <v>0</v>
      </c>
      <c r="P107" s="143">
        <v>2243.3000000000002</v>
      </c>
      <c r="Q107" s="144">
        <v>0</v>
      </c>
      <c r="AE107" s="69"/>
      <c r="AF107" s="69"/>
      <c r="AG107" s="69"/>
      <c r="AH107" s="69"/>
      <c r="AI107" s="69"/>
      <c r="AJ107" s="69"/>
    </row>
    <row r="108" spans="1:36" x14ac:dyDescent="0.25">
      <c r="AG108" s="69"/>
      <c r="AH108" s="69"/>
      <c r="AI108" s="69"/>
      <c r="AJ108" s="69"/>
    </row>
    <row r="109" spans="1:36" x14ac:dyDescent="0.25">
      <c r="AG109" s="69"/>
      <c r="AH109" s="69"/>
      <c r="AI109" s="69"/>
      <c r="AJ109" s="69"/>
    </row>
    <row r="110" spans="1:36" x14ac:dyDescent="0.25">
      <c r="AG110" s="69"/>
      <c r="AH110" s="69"/>
      <c r="AI110" s="69"/>
      <c r="AJ110" s="69"/>
    </row>
    <row r="111" spans="1:36" s="63" customFormat="1" x14ac:dyDescent="0.25">
      <c r="A111" s="57"/>
      <c r="B111" s="57"/>
      <c r="C111" s="57"/>
      <c r="D111" s="57"/>
      <c r="E111" s="43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</row>
  </sheetData>
  <mergeCells count="159">
    <mergeCell ref="A85:A89"/>
    <mergeCell ref="A91:A95"/>
    <mergeCell ref="A97:A101"/>
    <mergeCell ref="B97:B98"/>
    <mergeCell ref="D97:D102"/>
    <mergeCell ref="F97:F98"/>
    <mergeCell ref="B99:B100"/>
    <mergeCell ref="B101:B102"/>
    <mergeCell ref="F101:F102"/>
    <mergeCell ref="E91:E96"/>
    <mergeCell ref="E97:E102"/>
    <mergeCell ref="F41:F42"/>
    <mergeCell ref="F43:F44"/>
    <mergeCell ref="F45:F46"/>
    <mergeCell ref="E41:E46"/>
    <mergeCell ref="F20:F21"/>
    <mergeCell ref="A22:A26"/>
    <mergeCell ref="B22:B23"/>
    <mergeCell ref="D22:D27"/>
    <mergeCell ref="E22:E27"/>
    <mergeCell ref="F22:F23"/>
    <mergeCell ref="B24:B25"/>
    <mergeCell ref="F24:F25"/>
    <mergeCell ref="B26:B27"/>
    <mergeCell ref="F26:F27"/>
    <mergeCell ref="F12:F13"/>
    <mergeCell ref="B14:B15"/>
    <mergeCell ref="D10:D15"/>
    <mergeCell ref="E10:E15"/>
    <mergeCell ref="F14:F15"/>
    <mergeCell ref="B16:B17"/>
    <mergeCell ref="D16:D21"/>
    <mergeCell ref="E16:E21"/>
    <mergeCell ref="F16:F17"/>
    <mergeCell ref="A60:A64"/>
    <mergeCell ref="C60:C77"/>
    <mergeCell ref="A72:A76"/>
    <mergeCell ref="B72:B73"/>
    <mergeCell ref="D72:D77"/>
    <mergeCell ref="F72:F73"/>
    <mergeCell ref="B74:B77"/>
    <mergeCell ref="F74:F75"/>
    <mergeCell ref="F76:F77"/>
    <mergeCell ref="F62:F63"/>
    <mergeCell ref="F64:F65"/>
    <mergeCell ref="E60:E65"/>
    <mergeCell ref="D60:D65"/>
    <mergeCell ref="D66:D71"/>
    <mergeCell ref="E66:E71"/>
    <mergeCell ref="F66:F67"/>
    <mergeCell ref="B68:B71"/>
    <mergeCell ref="F68:F69"/>
    <mergeCell ref="F70:F71"/>
    <mergeCell ref="F49:F50"/>
    <mergeCell ref="F51:F52"/>
    <mergeCell ref="E47:E52"/>
    <mergeCell ref="D47:D52"/>
    <mergeCell ref="B60:B61"/>
    <mergeCell ref="F60:F61"/>
    <mergeCell ref="F47:F48"/>
    <mergeCell ref="B59:Q59"/>
    <mergeCell ref="B53:Q53"/>
    <mergeCell ref="F56:F57"/>
    <mergeCell ref="F54:F55"/>
    <mergeCell ref="A47:A51"/>
    <mergeCell ref="B37:B40"/>
    <mergeCell ref="B43:B46"/>
    <mergeCell ref="B49:B52"/>
    <mergeCell ref="D41:D46"/>
    <mergeCell ref="F104:F105"/>
    <mergeCell ref="F106:F107"/>
    <mergeCell ref="F37:F38"/>
    <mergeCell ref="F39:F40"/>
    <mergeCell ref="A104:A107"/>
    <mergeCell ref="B104:B107"/>
    <mergeCell ref="C104:C107"/>
    <mergeCell ref="D104:D107"/>
    <mergeCell ref="E104:E107"/>
    <mergeCell ref="A79:A82"/>
    <mergeCell ref="B79:B82"/>
    <mergeCell ref="C79:C82"/>
    <mergeCell ref="D79:D82"/>
    <mergeCell ref="E79:E82"/>
    <mergeCell ref="B62:B65"/>
    <mergeCell ref="B47:B48"/>
    <mergeCell ref="B58:Q58"/>
    <mergeCell ref="A66:A70"/>
    <mergeCell ref="B66:B67"/>
    <mergeCell ref="B103:Q103"/>
    <mergeCell ref="B83:Q83"/>
    <mergeCell ref="B84:Q84"/>
    <mergeCell ref="B78:Q78"/>
    <mergeCell ref="F79:F80"/>
    <mergeCell ref="F81:F82"/>
    <mergeCell ref="F85:F86"/>
    <mergeCell ref="D85:D90"/>
    <mergeCell ref="B85:B86"/>
    <mergeCell ref="B87:B88"/>
    <mergeCell ref="B89:B90"/>
    <mergeCell ref="B91:B92"/>
    <mergeCell ref="D91:D96"/>
    <mergeCell ref="C85:C102"/>
    <mergeCell ref="E85:E90"/>
    <mergeCell ref="F87:F88"/>
    <mergeCell ref="F89:F90"/>
    <mergeCell ref="F93:F94"/>
    <mergeCell ref="F99:F100"/>
    <mergeCell ref="F95:F96"/>
    <mergeCell ref="F91:F92"/>
    <mergeCell ref="B93:B94"/>
    <mergeCell ref="B95:B96"/>
    <mergeCell ref="E72:E77"/>
    <mergeCell ref="A54:A57"/>
    <mergeCell ref="B54:B57"/>
    <mergeCell ref="C54:C57"/>
    <mergeCell ref="D54:D57"/>
    <mergeCell ref="E54:E57"/>
    <mergeCell ref="B28:Q28"/>
    <mergeCell ref="B34:Q34"/>
    <mergeCell ref="A35:A39"/>
    <mergeCell ref="C35:C52"/>
    <mergeCell ref="A41:A45"/>
    <mergeCell ref="B33:Q33"/>
    <mergeCell ref="A29:A32"/>
    <mergeCell ref="B29:B32"/>
    <mergeCell ref="C29:C32"/>
    <mergeCell ref="D29:D32"/>
    <mergeCell ref="E29:E32"/>
    <mergeCell ref="F29:F30"/>
    <mergeCell ref="F31:F32"/>
    <mergeCell ref="F35:F36"/>
    <mergeCell ref="B35:B36"/>
    <mergeCell ref="D35:D40"/>
    <mergeCell ref="E35:E40"/>
    <mergeCell ref="B41:B42"/>
    <mergeCell ref="B8:Q8"/>
    <mergeCell ref="B9:Q9"/>
    <mergeCell ref="A10:A14"/>
    <mergeCell ref="C10:C27"/>
    <mergeCell ref="A16:A20"/>
    <mergeCell ref="B18:B19"/>
    <mergeCell ref="F18:F19"/>
    <mergeCell ref="B20:B21"/>
    <mergeCell ref="A3:Q3"/>
    <mergeCell ref="A4:A6"/>
    <mergeCell ref="B4:B6"/>
    <mergeCell ref="C4:C6"/>
    <mergeCell ref="D4:D6"/>
    <mergeCell ref="E4:F6"/>
    <mergeCell ref="G4:G6"/>
    <mergeCell ref="J5:K5"/>
    <mergeCell ref="L5:M5"/>
    <mergeCell ref="N5:O5"/>
    <mergeCell ref="P5:Q5"/>
    <mergeCell ref="H5:I5"/>
    <mergeCell ref="H4:Q4"/>
    <mergeCell ref="B10:B11"/>
    <mergeCell ref="F10:F11"/>
    <mergeCell ref="B12:B13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&amp;C&amp;P</oddFooter>
  </headerFooter>
  <rowBreaks count="3" manualBreakCount="3">
    <brk id="32" max="14" man="1"/>
    <brk id="57" max="14" man="1"/>
    <brk id="8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2"/>
  <sheetViews>
    <sheetView workbookViewId="0">
      <selection activeCell="F10" sqref="F10:N10"/>
    </sheetView>
  </sheetViews>
  <sheetFormatPr defaultRowHeight="15" x14ac:dyDescent="0.25"/>
  <cols>
    <col min="1" max="1" width="4.7109375" style="38" customWidth="1"/>
    <col min="2" max="2" width="26.28515625" style="38" customWidth="1"/>
    <col min="3" max="3" width="8.42578125" style="38" customWidth="1"/>
    <col min="4" max="4" width="13.7109375" style="38" customWidth="1"/>
    <col min="5" max="5" width="7.7109375" style="38" customWidth="1"/>
    <col min="6" max="6" width="11.28515625" style="38" customWidth="1"/>
    <col min="7" max="7" width="13.28515625" style="38" customWidth="1"/>
    <col min="8" max="8" width="11.5703125" style="38" customWidth="1"/>
    <col min="9" max="9" width="13.28515625" style="38" customWidth="1"/>
    <col min="10" max="10" width="11.5703125" style="38" customWidth="1"/>
    <col min="11" max="11" width="13.28515625" style="38" customWidth="1"/>
    <col min="12" max="12" width="11.5703125" style="38" customWidth="1"/>
    <col min="13" max="13" width="13.28515625" style="38" customWidth="1"/>
    <col min="14" max="14" width="11.5703125" style="38" customWidth="1"/>
    <col min="15" max="33" width="9.140625" style="21"/>
  </cols>
  <sheetData>
    <row r="1" spans="1:33" x14ac:dyDescent="0.25">
      <c r="N1" s="39" t="s">
        <v>24</v>
      </c>
    </row>
    <row r="2" spans="1:33" x14ac:dyDescent="0.25">
      <c r="N2" s="39" t="s">
        <v>120</v>
      </c>
    </row>
    <row r="3" spans="1:33" ht="63" customHeight="1" x14ac:dyDescent="0.25">
      <c r="A3" s="320" t="s">
        <v>116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33" s="24" customFormat="1" ht="15" customHeight="1" x14ac:dyDescent="0.25">
      <c r="A4" s="322" t="s">
        <v>28</v>
      </c>
      <c r="B4" s="322" t="s">
        <v>1</v>
      </c>
      <c r="C4" s="323" t="s">
        <v>3</v>
      </c>
      <c r="D4" s="322" t="s">
        <v>0</v>
      </c>
      <c r="E4" s="326" t="s">
        <v>2</v>
      </c>
      <c r="F4" s="322" t="s">
        <v>54</v>
      </c>
      <c r="G4" s="322" t="s">
        <v>55</v>
      </c>
      <c r="H4" s="322"/>
      <c r="I4" s="322"/>
      <c r="J4" s="322"/>
      <c r="K4" s="322"/>
      <c r="L4" s="322"/>
      <c r="M4" s="322"/>
      <c r="N4" s="3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24" customFormat="1" x14ac:dyDescent="0.25">
      <c r="A5" s="322"/>
      <c r="B5" s="322"/>
      <c r="C5" s="324"/>
      <c r="D5" s="322"/>
      <c r="E5" s="327"/>
      <c r="F5" s="322"/>
      <c r="G5" s="312" t="s">
        <v>123</v>
      </c>
      <c r="H5" s="313"/>
      <c r="I5" s="312" t="s">
        <v>124</v>
      </c>
      <c r="J5" s="313"/>
      <c r="K5" s="312" t="s">
        <v>131</v>
      </c>
      <c r="L5" s="313"/>
      <c r="M5" s="312" t="s">
        <v>132</v>
      </c>
      <c r="N5" s="313" t="s">
        <v>56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24" customFormat="1" x14ac:dyDescent="0.25">
      <c r="A6" s="322"/>
      <c r="B6" s="322"/>
      <c r="C6" s="325"/>
      <c r="D6" s="322"/>
      <c r="E6" s="328"/>
      <c r="F6" s="322"/>
      <c r="G6" s="40" t="s">
        <v>77</v>
      </c>
      <c r="H6" s="40" t="s">
        <v>78</v>
      </c>
      <c r="I6" s="40" t="s">
        <v>77</v>
      </c>
      <c r="J6" s="40" t="s">
        <v>78</v>
      </c>
      <c r="K6" s="40" t="s">
        <v>77</v>
      </c>
      <c r="L6" s="40" t="s">
        <v>78</v>
      </c>
      <c r="M6" s="40" t="s">
        <v>77</v>
      </c>
      <c r="N6" s="40" t="s">
        <v>78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28" customFormat="1" ht="8.25" x14ac:dyDescent="0.1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31" customFormat="1" ht="23.25" customHeight="1" x14ac:dyDescent="0.25">
      <c r="A8" s="42" t="s">
        <v>59</v>
      </c>
      <c r="B8" s="314" t="s">
        <v>117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6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31" customFormat="1" ht="23.25" customHeight="1" x14ac:dyDescent="0.25">
      <c r="A9" s="32" t="s">
        <v>61</v>
      </c>
      <c r="B9" s="317" t="s">
        <v>80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31" customFormat="1" ht="102.75" customHeight="1" x14ac:dyDescent="0.25">
      <c r="A10" s="45" t="s">
        <v>5</v>
      </c>
      <c r="B10" s="75" t="s">
        <v>118</v>
      </c>
      <c r="C10" s="46" t="s">
        <v>130</v>
      </c>
      <c r="D10" s="47" t="s">
        <v>65</v>
      </c>
      <c r="E10" s="48" t="s">
        <v>36</v>
      </c>
      <c r="F10" s="76" t="s">
        <v>88</v>
      </c>
      <c r="G10" s="77">
        <v>982.09</v>
      </c>
      <c r="H10" s="77">
        <v>0</v>
      </c>
      <c r="I10" s="77">
        <v>982.09</v>
      </c>
      <c r="J10" s="77">
        <v>0</v>
      </c>
      <c r="K10" s="77">
        <v>982.1</v>
      </c>
      <c r="L10" s="77">
        <v>0</v>
      </c>
      <c r="M10" s="77">
        <v>982.1</v>
      </c>
      <c r="N10" s="78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1" customFormat="1" x14ac:dyDescent="0.25">
      <c r="A11" s="49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3" x14ac:dyDescent="0.25">
      <c r="AE12"/>
      <c r="AF12"/>
      <c r="AG12"/>
    </row>
    <row r="13" spans="1:33" x14ac:dyDescent="0.25">
      <c r="AE13"/>
      <c r="AF13"/>
      <c r="AG13"/>
    </row>
    <row r="14" spans="1:33" x14ac:dyDescent="0.25">
      <c r="AE14"/>
      <c r="AF14"/>
      <c r="AG14"/>
    </row>
    <row r="15" spans="1:33" x14ac:dyDescent="0.25">
      <c r="AE15"/>
      <c r="AF15"/>
      <c r="AG15"/>
    </row>
    <row r="16" spans="1:33" x14ac:dyDescent="0.25">
      <c r="AA16"/>
      <c r="AB16"/>
      <c r="AC16"/>
      <c r="AD16"/>
      <c r="AE16"/>
      <c r="AF16"/>
      <c r="AG16"/>
    </row>
    <row r="17" spans="1:33" s="31" customFormat="1" ht="66.75" customHeight="1" x14ac:dyDescent="0.25">
      <c r="A17" s="50"/>
      <c r="B17" s="51"/>
      <c r="C17" s="52"/>
      <c r="D17" s="53"/>
      <c r="E17" s="54"/>
      <c r="F17" s="55"/>
      <c r="G17" s="56"/>
      <c r="H17" s="56"/>
      <c r="I17" s="56"/>
      <c r="J17" s="56"/>
      <c r="K17" s="56"/>
      <c r="L17" s="56"/>
      <c r="M17" s="56"/>
      <c r="N17" s="56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22" spans="1:33" x14ac:dyDescent="0.25">
      <c r="H22" s="38" t="s">
        <v>119</v>
      </c>
    </row>
  </sheetData>
  <mergeCells count="14">
    <mergeCell ref="K5:L5"/>
    <mergeCell ref="M5:N5"/>
    <mergeCell ref="B8:N8"/>
    <mergeCell ref="B9:N9"/>
    <mergeCell ref="A3:N3"/>
    <mergeCell ref="A4:A6"/>
    <mergeCell ref="B4:B6"/>
    <mergeCell ref="C4:C6"/>
    <mergeCell ref="D4:D6"/>
    <mergeCell ref="E4:E6"/>
    <mergeCell ref="F4:F6"/>
    <mergeCell ref="G4:N4"/>
    <mergeCell ref="G5:H5"/>
    <mergeCell ref="I5:J5"/>
  </mergeCells>
  <pageMargins left="0.25" right="0.25" top="0.75" bottom="0.75" header="0.3" footer="0.3"/>
  <pageSetup paperSize="9" scale="83" fitToHeight="0" orientation="landscape" r:id="rId1"/>
  <headerFooter>
    <oddFooter>&amp;L&amp;"Times New Roman,обычный"&amp;8Исп.: нач.ОЭ Жогло С.В.&amp;R&amp;P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67"/>
  <sheetViews>
    <sheetView view="pageBreakPreview" zoomScaleNormal="100" zoomScaleSheetLayoutView="100" workbookViewId="0">
      <pane ySplit="5" topLeftCell="A6" activePane="bottomLeft" state="frozen"/>
      <selection pane="bottomLeft" activeCell="I14" sqref="I14:I67"/>
    </sheetView>
  </sheetViews>
  <sheetFormatPr defaultRowHeight="12.75" x14ac:dyDescent="0.25"/>
  <cols>
    <col min="1" max="1" width="5.7109375" style="4" customWidth="1"/>
    <col min="2" max="2" width="34.42578125" style="4" customWidth="1"/>
    <col min="3" max="3" width="41.140625" style="4" customWidth="1"/>
    <col min="4" max="4" width="18.5703125" style="4" customWidth="1"/>
    <col min="5" max="5" width="11.42578125" style="4" customWidth="1"/>
    <col min="6" max="6" width="17.7109375" style="4" customWidth="1"/>
    <col min="7" max="7" width="14.42578125" style="4" customWidth="1"/>
    <col min="8" max="8" width="11.5703125" style="4" customWidth="1"/>
    <col min="9" max="9" width="10.5703125" style="4" customWidth="1"/>
    <col min="10" max="11" width="9.42578125" style="4" customWidth="1"/>
    <col min="12" max="12" width="9.28515625" style="4" customWidth="1"/>
    <col min="13" max="13" width="9.140625" style="4" customWidth="1"/>
    <col min="14" max="32" width="9.140625" style="2"/>
    <col min="33" max="16384" width="9.140625" style="3"/>
  </cols>
  <sheetData>
    <row r="1" spans="1:32" x14ac:dyDescent="0.25">
      <c r="M1" s="5" t="s">
        <v>25</v>
      </c>
    </row>
    <row r="2" spans="1:32" ht="21.75" customHeight="1" x14ac:dyDescent="0.25">
      <c r="M2" s="5" t="s">
        <v>26</v>
      </c>
    </row>
    <row r="3" spans="1:32" ht="39.75" customHeight="1" x14ac:dyDescent="0.25">
      <c r="A3" s="342" t="s">
        <v>27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32" s="7" customFormat="1" ht="14.25" customHeight="1" x14ac:dyDescent="0.25">
      <c r="A4" s="344" t="s">
        <v>28</v>
      </c>
      <c r="B4" s="344" t="s">
        <v>1</v>
      </c>
      <c r="C4" s="345" t="s">
        <v>29</v>
      </c>
      <c r="D4" s="345" t="s">
        <v>30</v>
      </c>
      <c r="E4" s="345" t="s">
        <v>31</v>
      </c>
      <c r="F4" s="347" t="s">
        <v>32</v>
      </c>
      <c r="G4" s="348"/>
      <c r="H4" s="344" t="s">
        <v>33</v>
      </c>
      <c r="I4" s="351" t="s">
        <v>34</v>
      </c>
      <c r="J4" s="352"/>
      <c r="K4" s="352"/>
      <c r="L4" s="352"/>
      <c r="M4" s="35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7" customFormat="1" ht="28.5" customHeight="1" x14ac:dyDescent="0.25">
      <c r="A5" s="344"/>
      <c r="B5" s="344"/>
      <c r="C5" s="346"/>
      <c r="D5" s="346"/>
      <c r="E5" s="346"/>
      <c r="F5" s="349"/>
      <c r="G5" s="350"/>
      <c r="H5" s="344"/>
      <c r="I5" s="8" t="s">
        <v>52</v>
      </c>
      <c r="J5" s="8" t="s">
        <v>47</v>
      </c>
      <c r="K5" s="8" t="s">
        <v>48</v>
      </c>
      <c r="L5" s="8" t="s">
        <v>49</v>
      </c>
      <c r="M5" s="9" t="s">
        <v>50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5">
      <c r="A6" s="10">
        <v>1</v>
      </c>
      <c r="B6" s="10">
        <v>2</v>
      </c>
      <c r="C6" s="10">
        <f>B6+1</f>
        <v>3</v>
      </c>
      <c r="D6" s="10">
        <f t="shared" ref="D6:M6" si="0">C6+1</f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ref="H6" si="1">G6+1</f>
        <v>8</v>
      </c>
      <c r="I6" s="10">
        <f t="shared" ref="I6" si="2">H6+1</f>
        <v>9</v>
      </c>
      <c r="J6" s="10">
        <f t="shared" ref="J6" si="3">I6+1</f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</row>
    <row r="7" spans="1:32" ht="18.75" hidden="1" customHeight="1" x14ac:dyDescent="0.25">
      <c r="A7" s="11"/>
      <c r="B7" s="329" t="s">
        <v>4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1"/>
    </row>
    <row r="8" spans="1:32" ht="25.5" customHeight="1" x14ac:dyDescent="0.25">
      <c r="A8" s="332">
        <v>1</v>
      </c>
      <c r="B8" s="363" t="s">
        <v>138</v>
      </c>
      <c r="C8" s="335" t="s">
        <v>35</v>
      </c>
      <c r="D8" s="336" t="s">
        <v>13</v>
      </c>
      <c r="E8" s="339" t="s">
        <v>51</v>
      </c>
      <c r="F8" s="12" t="s">
        <v>36</v>
      </c>
      <c r="G8" s="12"/>
      <c r="H8" s="1" t="s">
        <v>23</v>
      </c>
      <c r="I8" s="1">
        <v>46.692</v>
      </c>
      <c r="J8" s="1">
        <f>I8</f>
        <v>46.692</v>
      </c>
      <c r="K8" s="1">
        <f>I8</f>
        <v>46.692</v>
      </c>
      <c r="L8" s="1">
        <f>I8</f>
        <v>46.692</v>
      </c>
      <c r="M8" s="1">
        <f>I8</f>
        <v>46.692</v>
      </c>
    </row>
    <row r="9" spans="1:32" ht="28.5" customHeight="1" x14ac:dyDescent="0.25">
      <c r="A9" s="333"/>
      <c r="B9" s="359"/>
      <c r="C9" s="335"/>
      <c r="D9" s="337"/>
      <c r="E9" s="340"/>
      <c r="F9" s="335" t="s">
        <v>21</v>
      </c>
      <c r="G9" s="12" t="s">
        <v>9</v>
      </c>
      <c r="H9" s="1" t="s">
        <v>23</v>
      </c>
      <c r="I9" s="1">
        <v>33.323999999999998</v>
      </c>
      <c r="J9" s="1">
        <f>I9</f>
        <v>33.323999999999998</v>
      </c>
      <c r="K9" s="1">
        <f>I9</f>
        <v>33.323999999999998</v>
      </c>
      <c r="L9" s="1">
        <f>I9</f>
        <v>33.323999999999998</v>
      </c>
      <c r="M9" s="1">
        <f>I9</f>
        <v>33.323999999999998</v>
      </c>
    </row>
    <row r="10" spans="1:32" ht="28.5" customHeight="1" x14ac:dyDescent="0.25">
      <c r="A10" s="333"/>
      <c r="B10" s="359"/>
      <c r="C10" s="335"/>
      <c r="D10" s="337"/>
      <c r="E10" s="340"/>
      <c r="F10" s="335"/>
      <c r="G10" s="12" t="s">
        <v>10</v>
      </c>
      <c r="H10" s="1" t="s">
        <v>23</v>
      </c>
      <c r="I10" s="1">
        <f>I8</f>
        <v>46.692</v>
      </c>
      <c r="J10" s="1">
        <f t="shared" ref="J10:M10" si="4">J8</f>
        <v>46.692</v>
      </c>
      <c r="K10" s="1">
        <f t="shared" si="4"/>
        <v>46.692</v>
      </c>
      <c r="L10" s="1">
        <f t="shared" si="4"/>
        <v>46.692</v>
      </c>
      <c r="M10" s="1">
        <f t="shared" si="4"/>
        <v>46.692</v>
      </c>
    </row>
    <row r="11" spans="1:32" ht="27" customHeight="1" x14ac:dyDescent="0.25">
      <c r="A11" s="333"/>
      <c r="B11" s="359"/>
      <c r="C11" s="335"/>
      <c r="D11" s="337"/>
      <c r="E11" s="340"/>
      <c r="F11" s="335"/>
      <c r="G11" s="12" t="s">
        <v>11</v>
      </c>
      <c r="H11" s="1" t="s">
        <v>23</v>
      </c>
      <c r="I11" s="1">
        <f>49.02*1.2</f>
        <v>58.823999999999998</v>
      </c>
      <c r="J11" s="1">
        <f>I11</f>
        <v>58.823999999999998</v>
      </c>
      <c r="K11" s="1">
        <f>I11</f>
        <v>58.823999999999998</v>
      </c>
      <c r="L11" s="1">
        <f>I11</f>
        <v>58.823999999999998</v>
      </c>
      <c r="M11" s="1">
        <f>I11</f>
        <v>58.823999999999998</v>
      </c>
    </row>
    <row r="12" spans="1:32" ht="27" customHeight="1" x14ac:dyDescent="0.25">
      <c r="A12" s="333"/>
      <c r="B12" s="359"/>
      <c r="C12" s="335"/>
      <c r="D12" s="337"/>
      <c r="E12" s="340"/>
      <c r="F12" s="335" t="s">
        <v>22</v>
      </c>
      <c r="G12" s="12" t="s">
        <v>9</v>
      </c>
      <c r="H12" s="1" t="s">
        <v>23</v>
      </c>
      <c r="I12" s="1">
        <f>27.77*1.2</f>
        <v>33.323999999999998</v>
      </c>
      <c r="J12" s="1">
        <f>I12</f>
        <v>33.323999999999998</v>
      </c>
      <c r="K12" s="1">
        <f>I12</f>
        <v>33.323999999999998</v>
      </c>
      <c r="L12" s="1">
        <f>I12</f>
        <v>33.323999999999998</v>
      </c>
      <c r="M12" s="1">
        <f>I12</f>
        <v>33.323999999999998</v>
      </c>
    </row>
    <row r="13" spans="1:32" ht="39" customHeight="1" x14ac:dyDescent="0.25">
      <c r="A13" s="334"/>
      <c r="B13" s="359"/>
      <c r="C13" s="335"/>
      <c r="D13" s="338"/>
      <c r="E13" s="341"/>
      <c r="F13" s="335"/>
      <c r="G13" s="12" t="s">
        <v>37</v>
      </c>
      <c r="H13" s="1" t="s">
        <v>23</v>
      </c>
      <c r="I13" s="1">
        <f>45.65*1.2</f>
        <v>54.779999999999994</v>
      </c>
      <c r="J13" s="1">
        <f>I13</f>
        <v>54.779999999999994</v>
      </c>
      <c r="K13" s="1">
        <f>I13</f>
        <v>54.779999999999994</v>
      </c>
      <c r="L13" s="1">
        <f>I13</f>
        <v>54.779999999999994</v>
      </c>
      <c r="M13" s="1">
        <f>I13</f>
        <v>54.779999999999994</v>
      </c>
    </row>
    <row r="14" spans="1:32" s="15" customFormat="1" ht="27" customHeight="1" x14ac:dyDescent="0.25">
      <c r="A14" s="332">
        <v>2</v>
      </c>
      <c r="B14" s="359"/>
      <c r="C14" s="354" t="s">
        <v>38</v>
      </c>
      <c r="D14" s="357" t="s">
        <v>17</v>
      </c>
      <c r="E14" s="13" t="s">
        <v>51</v>
      </c>
      <c r="F14" s="12" t="s">
        <v>36</v>
      </c>
      <c r="G14" s="12" t="s">
        <v>8</v>
      </c>
      <c r="H14" s="1" t="s">
        <v>23</v>
      </c>
      <c r="I14" s="89">
        <f>7.39*1.2</f>
        <v>8.8679999999999986</v>
      </c>
      <c r="J14" s="89">
        <f>7.39*1.2</f>
        <v>8.8679999999999986</v>
      </c>
      <c r="K14" s="89">
        <f t="shared" ref="K14:M14" si="5">7.39*1.2</f>
        <v>8.8679999999999986</v>
      </c>
      <c r="L14" s="89">
        <f t="shared" si="5"/>
        <v>8.8679999999999986</v>
      </c>
      <c r="M14" s="89">
        <f t="shared" si="5"/>
        <v>8.8679999999999986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15" customFormat="1" ht="29.25" customHeight="1" x14ac:dyDescent="0.25">
      <c r="A15" s="333"/>
      <c r="B15" s="359"/>
      <c r="C15" s="355"/>
      <c r="D15" s="358"/>
      <c r="E15" s="16"/>
      <c r="F15" s="335" t="s">
        <v>21</v>
      </c>
      <c r="G15" s="12" t="s">
        <v>9</v>
      </c>
      <c r="H15" s="1" t="s">
        <v>23</v>
      </c>
      <c r="I15" s="89">
        <f>4.9*1.2</f>
        <v>5.88</v>
      </c>
      <c r="J15" s="89">
        <f>4.9*1.2</f>
        <v>5.88</v>
      </c>
      <c r="K15" s="89">
        <f t="shared" ref="K15:M15" si="6">4.9*1.2</f>
        <v>5.88</v>
      </c>
      <c r="L15" s="89">
        <f t="shared" si="6"/>
        <v>5.88</v>
      </c>
      <c r="M15" s="89">
        <f t="shared" si="6"/>
        <v>5.88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15" customFormat="1" ht="24" customHeight="1" x14ac:dyDescent="0.25">
      <c r="A16" s="333"/>
      <c r="B16" s="359"/>
      <c r="C16" s="355"/>
      <c r="D16" s="358"/>
      <c r="E16" s="16"/>
      <c r="F16" s="335"/>
      <c r="G16" s="12" t="s">
        <v>10</v>
      </c>
      <c r="H16" s="1" t="s">
        <v>23</v>
      </c>
      <c r="I16" s="89">
        <f>7.39*1.2</f>
        <v>8.8679999999999986</v>
      </c>
      <c r="J16" s="89">
        <f>7.39*1.2</f>
        <v>8.8679999999999986</v>
      </c>
      <c r="K16" s="89">
        <f t="shared" ref="K16:M16" si="7">7.39*1.2</f>
        <v>8.8679999999999986</v>
      </c>
      <c r="L16" s="89">
        <f t="shared" si="7"/>
        <v>8.8679999999999986</v>
      </c>
      <c r="M16" s="89">
        <f t="shared" si="7"/>
        <v>8.8679999999999986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5" customFormat="1" ht="24" customHeight="1" x14ac:dyDescent="0.25">
      <c r="A17" s="333"/>
      <c r="B17" s="359"/>
      <c r="C17" s="355"/>
      <c r="D17" s="358"/>
      <c r="E17" s="16"/>
      <c r="F17" s="335"/>
      <c r="G17" s="12" t="s">
        <v>11</v>
      </c>
      <c r="H17" s="1" t="s">
        <v>23</v>
      </c>
      <c r="I17" s="89">
        <f>9.61*1.2</f>
        <v>11.531999999999998</v>
      </c>
      <c r="J17" s="89">
        <f>9.61*1.2</f>
        <v>11.531999999999998</v>
      </c>
      <c r="K17" s="89">
        <f t="shared" ref="K17:M17" si="8">9.61*1.2</f>
        <v>11.531999999999998</v>
      </c>
      <c r="L17" s="89">
        <f t="shared" si="8"/>
        <v>11.531999999999998</v>
      </c>
      <c r="M17" s="89">
        <f t="shared" si="8"/>
        <v>11.531999999999998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15" customFormat="1" ht="24.75" customHeight="1" x14ac:dyDescent="0.25">
      <c r="A18" s="333"/>
      <c r="B18" s="359"/>
      <c r="C18" s="355"/>
      <c r="D18" s="358"/>
      <c r="E18" s="16"/>
      <c r="F18" s="335" t="s">
        <v>22</v>
      </c>
      <c r="G18" s="12" t="s">
        <v>9</v>
      </c>
      <c r="H18" s="1" t="s">
        <v>23</v>
      </c>
      <c r="I18" s="89">
        <f>4.9*1.2</f>
        <v>5.88</v>
      </c>
      <c r="J18" s="89">
        <f>4.9*1.2</f>
        <v>5.88</v>
      </c>
      <c r="K18" s="89">
        <f t="shared" ref="K18:M18" si="9">4.9*1.2</f>
        <v>5.88</v>
      </c>
      <c r="L18" s="89">
        <f t="shared" si="9"/>
        <v>5.88</v>
      </c>
      <c r="M18" s="89">
        <f t="shared" si="9"/>
        <v>5.88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15" customFormat="1" ht="39.75" customHeight="1" x14ac:dyDescent="0.25">
      <c r="A19" s="334"/>
      <c r="B19" s="359"/>
      <c r="C19" s="356"/>
      <c r="D19" s="368"/>
      <c r="E19" s="17"/>
      <c r="F19" s="335"/>
      <c r="G19" s="12" t="s">
        <v>37</v>
      </c>
      <c r="H19" s="1" t="s">
        <v>23</v>
      </c>
      <c r="I19" s="90">
        <f>8.87*1.2</f>
        <v>10.643999999999998</v>
      </c>
      <c r="J19" s="90">
        <f>8.87*1.2</f>
        <v>10.643999999999998</v>
      </c>
      <c r="K19" s="90">
        <f t="shared" ref="K19:M19" si="10">8.87*1.2</f>
        <v>10.643999999999998</v>
      </c>
      <c r="L19" s="90">
        <f t="shared" si="10"/>
        <v>10.643999999999998</v>
      </c>
      <c r="M19" s="90">
        <f t="shared" si="10"/>
        <v>10.643999999999998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6.25" customHeight="1" x14ac:dyDescent="0.25">
      <c r="A20" s="332">
        <v>3</v>
      </c>
      <c r="B20" s="359"/>
      <c r="C20" s="354" t="s">
        <v>39</v>
      </c>
      <c r="D20" s="357" t="s">
        <v>18</v>
      </c>
      <c r="E20" s="13" t="s">
        <v>51</v>
      </c>
      <c r="F20" s="12" t="s">
        <v>36</v>
      </c>
      <c r="G20" s="12" t="s">
        <v>8</v>
      </c>
      <c r="H20" s="1" t="s">
        <v>23</v>
      </c>
      <c r="I20" s="89">
        <f>14.95*1.2</f>
        <v>17.939999999999998</v>
      </c>
      <c r="J20" s="89">
        <f>14.95*1.2</f>
        <v>17.939999999999998</v>
      </c>
      <c r="K20" s="89">
        <f t="shared" ref="K20:M20" si="11">14.95*1.2</f>
        <v>17.939999999999998</v>
      </c>
      <c r="L20" s="89">
        <f t="shared" si="11"/>
        <v>17.939999999999998</v>
      </c>
      <c r="M20" s="89">
        <f t="shared" si="11"/>
        <v>17.939999999999998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5.5" customHeight="1" x14ac:dyDescent="0.25">
      <c r="A21" s="333"/>
      <c r="B21" s="359"/>
      <c r="C21" s="355"/>
      <c r="D21" s="358"/>
      <c r="E21" s="16"/>
      <c r="F21" s="335" t="s">
        <v>21</v>
      </c>
      <c r="G21" s="12" t="s">
        <v>9</v>
      </c>
      <c r="H21" s="1" t="s">
        <v>23</v>
      </c>
      <c r="I21" s="89">
        <f>9.92*1.2</f>
        <v>11.904</v>
      </c>
      <c r="J21" s="89">
        <f>9.92*1.2</f>
        <v>11.904</v>
      </c>
      <c r="K21" s="89">
        <f t="shared" ref="K21:M21" si="12">9.92*1.2</f>
        <v>11.904</v>
      </c>
      <c r="L21" s="89">
        <f t="shared" si="12"/>
        <v>11.904</v>
      </c>
      <c r="M21" s="89">
        <f t="shared" si="12"/>
        <v>11.904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32.25" customHeight="1" x14ac:dyDescent="0.25">
      <c r="A22" s="333"/>
      <c r="B22" s="359"/>
      <c r="C22" s="355"/>
      <c r="D22" s="358" t="s">
        <v>15</v>
      </c>
      <c r="E22" s="16"/>
      <c r="F22" s="335"/>
      <c r="G22" s="12" t="s">
        <v>10</v>
      </c>
      <c r="H22" s="1" t="s">
        <v>23</v>
      </c>
      <c r="I22" s="89">
        <f>14.95*1.2</f>
        <v>17.939999999999998</v>
      </c>
      <c r="J22" s="89">
        <f>14.95*1.2</f>
        <v>17.939999999999998</v>
      </c>
      <c r="K22" s="89">
        <f t="shared" ref="K22:M22" si="13">14.95*1.2</f>
        <v>17.939999999999998</v>
      </c>
      <c r="L22" s="89">
        <f t="shared" si="13"/>
        <v>17.939999999999998</v>
      </c>
      <c r="M22" s="89">
        <f t="shared" si="13"/>
        <v>17.939999999999998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s="15" customFormat="1" ht="23.25" customHeight="1" x14ac:dyDescent="0.25">
      <c r="A23" s="333"/>
      <c r="B23" s="359"/>
      <c r="C23" s="355"/>
      <c r="D23" s="358"/>
      <c r="E23" s="16"/>
      <c r="F23" s="335"/>
      <c r="G23" s="12" t="s">
        <v>11</v>
      </c>
      <c r="H23" s="1" t="s">
        <v>23</v>
      </c>
      <c r="I23" s="89">
        <f>19.44*1.2</f>
        <v>23.327999999999999</v>
      </c>
      <c r="J23" s="89">
        <f>19.44*1.2</f>
        <v>23.327999999999999</v>
      </c>
      <c r="K23" s="89">
        <f t="shared" ref="K23:M23" si="14">19.44*1.2</f>
        <v>23.327999999999999</v>
      </c>
      <c r="L23" s="89">
        <f t="shared" si="14"/>
        <v>23.327999999999999</v>
      </c>
      <c r="M23" s="89">
        <f t="shared" si="14"/>
        <v>23.327999999999999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s="15" customFormat="1" ht="27.75" customHeight="1" x14ac:dyDescent="0.25">
      <c r="A24" s="333"/>
      <c r="B24" s="359"/>
      <c r="C24" s="355"/>
      <c r="D24" s="16"/>
      <c r="E24" s="16"/>
      <c r="F24" s="335" t="s">
        <v>22</v>
      </c>
      <c r="G24" s="12" t="s">
        <v>9</v>
      </c>
      <c r="H24" s="1" t="s">
        <v>23</v>
      </c>
      <c r="I24" s="89">
        <f>9.92*1.2</f>
        <v>11.904</v>
      </c>
      <c r="J24" s="89">
        <f>9.92*1.2</f>
        <v>11.904</v>
      </c>
      <c r="K24" s="89">
        <f t="shared" ref="K24:M24" si="15">9.92*1.2</f>
        <v>11.904</v>
      </c>
      <c r="L24" s="89">
        <f t="shared" si="15"/>
        <v>11.904</v>
      </c>
      <c r="M24" s="89">
        <f t="shared" si="15"/>
        <v>11.904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42.75" customHeight="1" x14ac:dyDescent="0.25">
      <c r="A25" s="334"/>
      <c r="B25" s="359"/>
      <c r="C25" s="356"/>
      <c r="D25" s="17"/>
      <c r="E25" s="17"/>
      <c r="F25" s="335"/>
      <c r="G25" s="12" t="s">
        <v>37</v>
      </c>
      <c r="H25" s="1" t="s">
        <v>23</v>
      </c>
      <c r="I25" s="91">
        <f>17.94*1.2</f>
        <v>21.528000000000002</v>
      </c>
      <c r="J25" s="91">
        <f>17.94*1.2</f>
        <v>21.528000000000002</v>
      </c>
      <c r="K25" s="91">
        <f t="shared" ref="K25:M25" si="16">17.94*1.2</f>
        <v>21.528000000000002</v>
      </c>
      <c r="L25" s="91">
        <f t="shared" si="16"/>
        <v>21.528000000000002</v>
      </c>
      <c r="M25" s="91">
        <f t="shared" si="16"/>
        <v>21.528000000000002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27.75" customHeight="1" x14ac:dyDescent="0.25">
      <c r="A26" s="332">
        <v>4</v>
      </c>
      <c r="B26" s="359"/>
      <c r="C26" s="367" t="s">
        <v>40</v>
      </c>
      <c r="D26" s="357" t="s">
        <v>41</v>
      </c>
      <c r="E26" s="365" t="s">
        <v>51</v>
      </c>
      <c r="F26" s="12" t="s">
        <v>36</v>
      </c>
      <c r="G26" s="12" t="s">
        <v>8</v>
      </c>
      <c r="H26" s="1" t="s">
        <v>23</v>
      </c>
      <c r="I26" s="89">
        <f>14.95*1.2</f>
        <v>17.939999999999998</v>
      </c>
      <c r="J26" s="89">
        <f>14.95*1.2</f>
        <v>17.939999999999998</v>
      </c>
      <c r="K26" s="89">
        <f t="shared" ref="K26:M26" si="17">14.95*1.2</f>
        <v>17.939999999999998</v>
      </c>
      <c r="L26" s="89">
        <f t="shared" si="17"/>
        <v>17.939999999999998</v>
      </c>
      <c r="M26" s="89">
        <f t="shared" si="17"/>
        <v>17.939999999999998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24" customHeight="1" x14ac:dyDescent="0.25">
      <c r="A27" s="333"/>
      <c r="B27" s="359"/>
      <c r="C27" s="367"/>
      <c r="D27" s="358"/>
      <c r="E27" s="366"/>
      <c r="F27" s="335" t="s">
        <v>21</v>
      </c>
      <c r="G27" s="12" t="s">
        <v>9</v>
      </c>
      <c r="H27" s="1" t="s">
        <v>23</v>
      </c>
      <c r="I27" s="89">
        <f>9.92*1.2</f>
        <v>11.904</v>
      </c>
      <c r="J27" s="89">
        <f>9.92*1.2</f>
        <v>11.904</v>
      </c>
      <c r="K27" s="89">
        <f t="shared" ref="K27:M27" si="18">9.92*1.2</f>
        <v>11.904</v>
      </c>
      <c r="L27" s="89">
        <f t="shared" si="18"/>
        <v>11.904</v>
      </c>
      <c r="M27" s="89">
        <f t="shared" si="18"/>
        <v>11.904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28.5" customHeight="1" x14ac:dyDescent="0.25">
      <c r="A28" s="333"/>
      <c r="B28" s="359"/>
      <c r="C28" s="367"/>
      <c r="D28" s="358"/>
      <c r="E28" s="16"/>
      <c r="F28" s="335"/>
      <c r="G28" s="12" t="s">
        <v>10</v>
      </c>
      <c r="H28" s="1" t="s">
        <v>23</v>
      </c>
      <c r="I28" s="89">
        <f>14.95*1.2</f>
        <v>17.939999999999998</v>
      </c>
      <c r="J28" s="89">
        <f>14.95*1.2</f>
        <v>17.939999999999998</v>
      </c>
      <c r="K28" s="89">
        <f t="shared" ref="K28:M28" si="19">14.95*1.2</f>
        <v>17.939999999999998</v>
      </c>
      <c r="L28" s="89">
        <f t="shared" si="19"/>
        <v>17.939999999999998</v>
      </c>
      <c r="M28" s="89">
        <f t="shared" si="19"/>
        <v>17.939999999999998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24" customHeight="1" x14ac:dyDescent="0.25">
      <c r="A29" s="333"/>
      <c r="B29" s="359"/>
      <c r="C29" s="367"/>
      <c r="D29" s="358"/>
      <c r="E29" s="16"/>
      <c r="F29" s="335"/>
      <c r="G29" s="12" t="s">
        <v>11</v>
      </c>
      <c r="H29" s="1" t="s">
        <v>23</v>
      </c>
      <c r="I29" s="89">
        <f>19.44*1.2</f>
        <v>23.327999999999999</v>
      </c>
      <c r="J29" s="89">
        <f>19.44*1.2</f>
        <v>23.327999999999999</v>
      </c>
      <c r="K29" s="89">
        <f t="shared" ref="K29:M29" si="20">19.44*1.2</f>
        <v>23.327999999999999</v>
      </c>
      <c r="L29" s="89">
        <f t="shared" si="20"/>
        <v>23.327999999999999</v>
      </c>
      <c r="M29" s="89">
        <f t="shared" si="20"/>
        <v>23.327999999999999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5" customFormat="1" ht="24.75" customHeight="1" x14ac:dyDescent="0.25">
      <c r="A30" s="333"/>
      <c r="B30" s="359"/>
      <c r="C30" s="367"/>
      <c r="D30" s="358"/>
      <c r="E30" s="16"/>
      <c r="F30" s="335" t="s">
        <v>22</v>
      </c>
      <c r="G30" s="12" t="s">
        <v>9</v>
      </c>
      <c r="H30" s="1" t="s">
        <v>23</v>
      </c>
      <c r="I30" s="89">
        <f>9.92*1.2</f>
        <v>11.904</v>
      </c>
      <c r="J30" s="89">
        <f>9.92*1.2</f>
        <v>11.904</v>
      </c>
      <c r="K30" s="89">
        <f t="shared" ref="K30:M30" si="21">9.92*1.2</f>
        <v>11.904</v>
      </c>
      <c r="L30" s="89">
        <f t="shared" si="21"/>
        <v>11.904</v>
      </c>
      <c r="M30" s="89">
        <f t="shared" si="21"/>
        <v>11.904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5" customFormat="1" ht="39" customHeight="1" x14ac:dyDescent="0.25">
      <c r="A31" s="334"/>
      <c r="B31" s="364"/>
      <c r="C31" s="367"/>
      <c r="D31" s="17"/>
      <c r="E31" s="17"/>
      <c r="F31" s="335"/>
      <c r="G31" s="12" t="s">
        <v>37</v>
      </c>
      <c r="H31" s="1" t="s">
        <v>23</v>
      </c>
      <c r="I31" s="91">
        <f>17.94*1.2</f>
        <v>21.528000000000002</v>
      </c>
      <c r="J31" s="91">
        <f>17.94*1.2</f>
        <v>21.528000000000002</v>
      </c>
      <c r="K31" s="91">
        <f t="shared" ref="K31:M31" si="22">17.94*1.2</f>
        <v>21.528000000000002</v>
      </c>
      <c r="L31" s="91">
        <f t="shared" si="22"/>
        <v>21.528000000000002</v>
      </c>
      <c r="M31" s="91">
        <f t="shared" si="22"/>
        <v>21.528000000000002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5" customFormat="1" ht="30" customHeight="1" x14ac:dyDescent="0.25">
      <c r="A32" s="332">
        <v>5</v>
      </c>
      <c r="B32" s="359" t="s">
        <v>143</v>
      </c>
      <c r="C32" s="354" t="s">
        <v>42</v>
      </c>
      <c r="D32" s="360" t="s">
        <v>16</v>
      </c>
      <c r="E32" s="13" t="s">
        <v>51</v>
      </c>
      <c r="F32" s="12" t="s">
        <v>36</v>
      </c>
      <c r="G32" s="12" t="s">
        <v>8</v>
      </c>
      <c r="H32" s="1" t="s">
        <v>23</v>
      </c>
      <c r="I32" s="92">
        <f>3.88*1.2</f>
        <v>4.6559999999999997</v>
      </c>
      <c r="J32" s="92">
        <f>3.88*1.2</f>
        <v>4.6559999999999997</v>
      </c>
      <c r="K32" s="92">
        <f t="shared" ref="K32:M32" si="23">3.88*1.2</f>
        <v>4.6559999999999997</v>
      </c>
      <c r="L32" s="92">
        <f t="shared" si="23"/>
        <v>4.6559999999999997</v>
      </c>
      <c r="M32" s="92">
        <f t="shared" si="23"/>
        <v>4.6559999999999997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15" customFormat="1" ht="27.75" customHeight="1" x14ac:dyDescent="0.25">
      <c r="A33" s="333"/>
      <c r="B33" s="359"/>
      <c r="C33" s="355"/>
      <c r="D33" s="360"/>
      <c r="E33" s="16"/>
      <c r="F33" s="335" t="s">
        <v>21</v>
      </c>
      <c r="G33" s="12" t="s">
        <v>9</v>
      </c>
      <c r="H33" s="1" t="s">
        <v>23</v>
      </c>
      <c r="I33" s="93"/>
      <c r="J33" s="93"/>
      <c r="K33" s="93"/>
      <c r="L33" s="93"/>
      <c r="M33" s="9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15" customFormat="1" ht="24.75" customHeight="1" x14ac:dyDescent="0.25">
      <c r="A34" s="333"/>
      <c r="B34" s="359"/>
      <c r="C34" s="355"/>
      <c r="D34" s="360"/>
      <c r="E34" s="16"/>
      <c r="F34" s="335"/>
      <c r="G34" s="12" t="s">
        <v>10</v>
      </c>
      <c r="H34" s="1" t="s">
        <v>23</v>
      </c>
      <c r="I34" s="93"/>
      <c r="J34" s="93"/>
      <c r="K34" s="93"/>
      <c r="L34" s="93"/>
      <c r="M34" s="9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15" customFormat="1" ht="30.75" customHeight="1" x14ac:dyDescent="0.25">
      <c r="A35" s="333"/>
      <c r="B35" s="359"/>
      <c r="C35" s="355"/>
      <c r="D35" s="360"/>
      <c r="E35" s="16"/>
      <c r="F35" s="335"/>
      <c r="G35" s="12" t="s">
        <v>11</v>
      </c>
      <c r="H35" s="1" t="s">
        <v>23</v>
      </c>
      <c r="I35" s="93"/>
      <c r="J35" s="93"/>
      <c r="K35" s="93"/>
      <c r="L35" s="93"/>
      <c r="M35" s="9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s="15" customFormat="1" ht="28.5" customHeight="1" x14ac:dyDescent="0.25">
      <c r="A36" s="333"/>
      <c r="B36" s="359"/>
      <c r="C36" s="355"/>
      <c r="D36" s="360"/>
      <c r="E36" s="16"/>
      <c r="F36" s="335" t="s">
        <v>22</v>
      </c>
      <c r="G36" s="12" t="s">
        <v>9</v>
      </c>
      <c r="H36" s="1" t="s">
        <v>23</v>
      </c>
      <c r="I36" s="93"/>
      <c r="J36" s="93"/>
      <c r="K36" s="93"/>
      <c r="L36" s="93"/>
      <c r="M36" s="9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15" customFormat="1" ht="62.25" customHeight="1" thickBot="1" x14ac:dyDescent="0.3">
      <c r="A37" s="334"/>
      <c r="B37" s="359"/>
      <c r="C37" s="355"/>
      <c r="D37" s="361"/>
      <c r="E37" s="82"/>
      <c r="F37" s="362"/>
      <c r="G37" s="80" t="s">
        <v>37</v>
      </c>
      <c r="H37" s="20" t="s">
        <v>23</v>
      </c>
      <c r="I37" s="94"/>
      <c r="J37" s="94"/>
      <c r="K37" s="94"/>
      <c r="L37" s="94"/>
      <c r="M37" s="9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ht="28.5" customHeight="1" x14ac:dyDescent="0.25">
      <c r="A38" s="369">
        <v>6</v>
      </c>
      <c r="B38" s="372" t="s">
        <v>43</v>
      </c>
      <c r="C38" s="376" t="s">
        <v>44</v>
      </c>
      <c r="D38" s="379" t="s">
        <v>142</v>
      </c>
      <c r="E38" s="83" t="s">
        <v>51</v>
      </c>
      <c r="F38" s="84" t="s">
        <v>20</v>
      </c>
      <c r="G38" s="84" t="s">
        <v>8</v>
      </c>
      <c r="H38" s="85" t="s">
        <v>23</v>
      </c>
      <c r="I38" s="95">
        <v>3.88</v>
      </c>
      <c r="J38" s="95">
        <v>3.88</v>
      </c>
      <c r="K38" s="95">
        <v>3.88</v>
      </c>
      <c r="L38" s="95">
        <v>3.88</v>
      </c>
      <c r="M38" s="96">
        <v>3.88</v>
      </c>
    </row>
    <row r="39" spans="1:32" ht="46.5" customHeight="1" x14ac:dyDescent="0.25">
      <c r="A39" s="370"/>
      <c r="B39" s="373"/>
      <c r="C39" s="377"/>
      <c r="D39" s="360"/>
      <c r="E39" s="18"/>
      <c r="F39" s="380" t="s">
        <v>22</v>
      </c>
      <c r="G39" s="79" t="s">
        <v>12</v>
      </c>
      <c r="H39" s="1" t="s">
        <v>23</v>
      </c>
      <c r="I39" s="97">
        <v>5.19</v>
      </c>
      <c r="J39" s="97">
        <v>5.19</v>
      </c>
      <c r="K39" s="97">
        <v>5.19</v>
      </c>
      <c r="L39" s="97">
        <v>5.19</v>
      </c>
      <c r="M39" s="98">
        <v>5.19</v>
      </c>
    </row>
    <row r="40" spans="1:32" ht="25.5" x14ac:dyDescent="0.25">
      <c r="A40" s="370"/>
      <c r="B40" s="373"/>
      <c r="C40" s="377"/>
      <c r="D40" s="360"/>
      <c r="E40" s="18"/>
      <c r="F40" s="380"/>
      <c r="G40" s="79" t="s">
        <v>9</v>
      </c>
      <c r="H40" s="1" t="s">
        <v>23</v>
      </c>
      <c r="I40" s="91">
        <v>1.45</v>
      </c>
      <c r="J40" s="91">
        <v>1.45</v>
      </c>
      <c r="K40" s="91">
        <v>1.45</v>
      </c>
      <c r="L40" s="91">
        <v>1.45</v>
      </c>
      <c r="M40" s="99">
        <v>1.45</v>
      </c>
    </row>
    <row r="41" spans="1:32" ht="25.5" x14ac:dyDescent="0.25">
      <c r="A41" s="370"/>
      <c r="B41" s="373"/>
      <c r="C41" s="377"/>
      <c r="D41" s="360"/>
      <c r="E41" s="18"/>
      <c r="F41" s="380" t="s">
        <v>21</v>
      </c>
      <c r="G41" s="79" t="s">
        <v>11</v>
      </c>
      <c r="H41" s="1" t="s">
        <v>23</v>
      </c>
      <c r="I41" s="91">
        <v>6.25</v>
      </c>
      <c r="J41" s="91">
        <v>6.25</v>
      </c>
      <c r="K41" s="91">
        <v>6.25</v>
      </c>
      <c r="L41" s="91">
        <v>6.25</v>
      </c>
      <c r="M41" s="99">
        <v>6.25</v>
      </c>
    </row>
    <row r="42" spans="1:32" ht="25.5" x14ac:dyDescent="0.25">
      <c r="A42" s="370"/>
      <c r="B42" s="373"/>
      <c r="C42" s="377"/>
      <c r="D42" s="360"/>
      <c r="E42" s="18"/>
      <c r="F42" s="380"/>
      <c r="G42" s="79" t="s">
        <v>10</v>
      </c>
      <c r="H42" s="1" t="s">
        <v>23</v>
      </c>
      <c r="I42" s="91">
        <v>3.88</v>
      </c>
      <c r="J42" s="91">
        <v>3.88</v>
      </c>
      <c r="K42" s="91">
        <v>3.88</v>
      </c>
      <c r="L42" s="91">
        <v>3.88</v>
      </c>
      <c r="M42" s="99">
        <v>3.88</v>
      </c>
    </row>
    <row r="43" spans="1:32" s="2" customFormat="1" ht="267" customHeight="1" x14ac:dyDescent="0.25">
      <c r="A43" s="371"/>
      <c r="B43" s="373"/>
      <c r="C43" s="378"/>
      <c r="D43" s="360"/>
      <c r="E43" s="19"/>
      <c r="F43" s="380"/>
      <c r="G43" s="79" t="s">
        <v>9</v>
      </c>
      <c r="H43" s="1" t="s">
        <v>23</v>
      </c>
      <c r="I43" s="91">
        <v>1.45</v>
      </c>
      <c r="J43" s="91">
        <v>1.45</v>
      </c>
      <c r="K43" s="91">
        <v>1.45</v>
      </c>
      <c r="L43" s="91">
        <v>1.45</v>
      </c>
      <c r="M43" s="99">
        <v>1.45</v>
      </c>
    </row>
    <row r="44" spans="1:32" s="2" customFormat="1" ht="25.5" customHeight="1" x14ac:dyDescent="0.25">
      <c r="A44" s="369">
        <v>7</v>
      </c>
      <c r="B44" s="373"/>
      <c r="C44" s="362" t="s">
        <v>45</v>
      </c>
      <c r="D44" s="382" t="s">
        <v>14</v>
      </c>
      <c r="E44" s="13" t="s">
        <v>51</v>
      </c>
      <c r="F44" s="79" t="s">
        <v>20</v>
      </c>
      <c r="G44" s="79" t="s">
        <v>8</v>
      </c>
      <c r="H44" s="1" t="s">
        <v>23</v>
      </c>
      <c r="I44" s="91">
        <v>3.88</v>
      </c>
      <c r="J44" s="91">
        <v>3.88</v>
      </c>
      <c r="K44" s="91">
        <v>3.88</v>
      </c>
      <c r="L44" s="91">
        <v>3.88</v>
      </c>
      <c r="M44" s="91">
        <v>3.88</v>
      </c>
    </row>
    <row r="45" spans="1:32" s="2" customFormat="1" ht="38.25" x14ac:dyDescent="0.25">
      <c r="A45" s="370"/>
      <c r="B45" s="373"/>
      <c r="C45" s="381"/>
      <c r="D45" s="382"/>
      <c r="E45" s="18"/>
      <c r="F45" s="380" t="s">
        <v>22</v>
      </c>
      <c r="G45" s="79" t="s">
        <v>12</v>
      </c>
      <c r="H45" s="1" t="s">
        <v>23</v>
      </c>
      <c r="I45" s="97">
        <v>5.19</v>
      </c>
      <c r="J45" s="97">
        <v>5.19</v>
      </c>
      <c r="K45" s="97">
        <v>5.19</v>
      </c>
      <c r="L45" s="97">
        <v>5.19</v>
      </c>
      <c r="M45" s="97">
        <v>5.19</v>
      </c>
    </row>
    <row r="46" spans="1:32" s="2" customFormat="1" ht="25.5" x14ac:dyDescent="0.25">
      <c r="A46" s="370"/>
      <c r="B46" s="373"/>
      <c r="C46" s="381"/>
      <c r="D46" s="382"/>
      <c r="E46" s="18"/>
      <c r="F46" s="380"/>
      <c r="G46" s="79" t="s">
        <v>9</v>
      </c>
      <c r="H46" s="1" t="s">
        <v>23</v>
      </c>
      <c r="I46" s="91">
        <v>1.45</v>
      </c>
      <c r="J46" s="91">
        <v>1.45</v>
      </c>
      <c r="K46" s="91">
        <v>1.45</v>
      </c>
      <c r="L46" s="91">
        <v>1.45</v>
      </c>
      <c r="M46" s="91">
        <v>1.45</v>
      </c>
    </row>
    <row r="47" spans="1:32" s="2" customFormat="1" ht="25.5" x14ac:dyDescent="0.25">
      <c r="A47" s="370"/>
      <c r="B47" s="373"/>
      <c r="C47" s="381"/>
      <c r="D47" s="382"/>
      <c r="E47" s="18"/>
      <c r="F47" s="380" t="s">
        <v>21</v>
      </c>
      <c r="G47" s="79" t="s">
        <v>11</v>
      </c>
      <c r="H47" s="1" t="s">
        <v>23</v>
      </c>
      <c r="I47" s="91">
        <v>6.25</v>
      </c>
      <c r="J47" s="91">
        <v>6.25</v>
      </c>
      <c r="K47" s="91">
        <v>6.25</v>
      </c>
      <c r="L47" s="91">
        <v>6.25</v>
      </c>
      <c r="M47" s="91">
        <v>6.25</v>
      </c>
    </row>
    <row r="48" spans="1:32" s="2" customFormat="1" ht="25.5" x14ac:dyDescent="0.25">
      <c r="A48" s="370"/>
      <c r="B48" s="373"/>
      <c r="C48" s="381"/>
      <c r="D48" s="382"/>
      <c r="E48" s="18"/>
      <c r="F48" s="380"/>
      <c r="G48" s="79" t="s">
        <v>10</v>
      </c>
      <c r="H48" s="1" t="s">
        <v>23</v>
      </c>
      <c r="I48" s="91">
        <v>3.88</v>
      </c>
      <c r="J48" s="91">
        <v>3.88</v>
      </c>
      <c r="K48" s="91">
        <v>3.88</v>
      </c>
      <c r="L48" s="91">
        <v>3.88</v>
      </c>
      <c r="M48" s="91">
        <v>3.88</v>
      </c>
    </row>
    <row r="49" spans="1:13" s="2" customFormat="1" ht="26.25" thickBot="1" x14ac:dyDescent="0.3">
      <c r="A49" s="371"/>
      <c r="B49" s="373"/>
      <c r="C49" s="381"/>
      <c r="D49" s="382"/>
      <c r="E49" s="18"/>
      <c r="F49" s="383"/>
      <c r="G49" s="81" t="s">
        <v>9</v>
      </c>
      <c r="H49" s="20" t="s">
        <v>23</v>
      </c>
      <c r="I49" s="100">
        <v>1.45</v>
      </c>
      <c r="J49" s="100">
        <v>1.45</v>
      </c>
      <c r="K49" s="100">
        <v>1.45</v>
      </c>
      <c r="L49" s="100">
        <v>1.45</v>
      </c>
      <c r="M49" s="100">
        <v>1.45</v>
      </c>
    </row>
    <row r="50" spans="1:13" s="2" customFormat="1" ht="25.5" hidden="1" customHeight="1" x14ac:dyDescent="0.25">
      <c r="A50" s="369">
        <v>9</v>
      </c>
      <c r="B50" s="374"/>
      <c r="C50" s="387" t="s">
        <v>141</v>
      </c>
      <c r="D50" s="379"/>
      <c r="E50" s="83" t="s">
        <v>51</v>
      </c>
      <c r="F50" s="84" t="s">
        <v>20</v>
      </c>
      <c r="G50" s="84" t="s">
        <v>8</v>
      </c>
      <c r="H50" s="85" t="s">
        <v>23</v>
      </c>
      <c r="I50" s="95">
        <v>5.54</v>
      </c>
      <c r="J50" s="95">
        <v>5.54</v>
      </c>
      <c r="K50" s="95">
        <v>5.54</v>
      </c>
      <c r="L50" s="95">
        <v>5.54</v>
      </c>
      <c r="M50" s="96">
        <v>5.54</v>
      </c>
    </row>
    <row r="51" spans="1:13" s="2" customFormat="1" ht="38.25" hidden="1" customHeight="1" x14ac:dyDescent="0.25">
      <c r="A51" s="370"/>
      <c r="B51" s="374"/>
      <c r="C51" s="388"/>
      <c r="D51" s="360"/>
      <c r="E51" s="18"/>
      <c r="F51" s="380" t="s">
        <v>22</v>
      </c>
      <c r="G51" s="79" t="s">
        <v>12</v>
      </c>
      <c r="H51" s="1" t="s">
        <v>23</v>
      </c>
      <c r="I51" s="97">
        <v>7.42</v>
      </c>
      <c r="J51" s="97">
        <v>7.42</v>
      </c>
      <c r="K51" s="97">
        <v>7.42</v>
      </c>
      <c r="L51" s="97">
        <v>7.42</v>
      </c>
      <c r="M51" s="98">
        <v>7.42</v>
      </c>
    </row>
    <row r="52" spans="1:13" s="2" customFormat="1" ht="25.5" hidden="1" customHeight="1" x14ac:dyDescent="0.25">
      <c r="A52" s="370"/>
      <c r="B52" s="374"/>
      <c r="C52" s="388"/>
      <c r="D52" s="360"/>
      <c r="E52" s="18"/>
      <c r="F52" s="380"/>
      <c r="G52" s="79" t="s">
        <v>9</v>
      </c>
      <c r="H52" s="1" t="s">
        <v>23</v>
      </c>
      <c r="I52" s="91">
        <v>2.0699999999999998</v>
      </c>
      <c r="J52" s="91">
        <v>2.0699999999999998</v>
      </c>
      <c r="K52" s="91">
        <v>2.0699999999999998</v>
      </c>
      <c r="L52" s="91">
        <v>2.0699999999999998</v>
      </c>
      <c r="M52" s="99">
        <v>2.0699999999999998</v>
      </c>
    </row>
    <row r="53" spans="1:13" s="2" customFormat="1" ht="25.5" hidden="1" customHeight="1" x14ac:dyDescent="0.25">
      <c r="A53" s="370"/>
      <c r="B53" s="374"/>
      <c r="C53" s="388"/>
      <c r="D53" s="360"/>
      <c r="E53" s="18"/>
      <c r="F53" s="380" t="s">
        <v>21</v>
      </c>
      <c r="G53" s="79" t="s">
        <v>11</v>
      </c>
      <c r="H53" s="1" t="s">
        <v>23</v>
      </c>
      <c r="I53" s="91">
        <v>8.92</v>
      </c>
      <c r="J53" s="91">
        <v>8.92</v>
      </c>
      <c r="K53" s="91">
        <v>8.92</v>
      </c>
      <c r="L53" s="91">
        <v>8.92</v>
      </c>
      <c r="M53" s="99">
        <v>8.92</v>
      </c>
    </row>
    <row r="54" spans="1:13" s="2" customFormat="1" ht="25.5" hidden="1" customHeight="1" x14ac:dyDescent="0.25">
      <c r="A54" s="370"/>
      <c r="B54" s="374"/>
      <c r="C54" s="388"/>
      <c r="D54" s="360"/>
      <c r="E54" s="18"/>
      <c r="F54" s="380"/>
      <c r="G54" s="79" t="s">
        <v>10</v>
      </c>
      <c r="H54" s="1" t="s">
        <v>23</v>
      </c>
      <c r="I54" s="91">
        <v>5.54</v>
      </c>
      <c r="J54" s="91">
        <v>5.54</v>
      </c>
      <c r="K54" s="91">
        <v>5.54</v>
      </c>
      <c r="L54" s="91">
        <v>5.54</v>
      </c>
      <c r="M54" s="99">
        <v>5.54</v>
      </c>
    </row>
    <row r="55" spans="1:13" s="2" customFormat="1" ht="408" hidden="1" customHeight="1" thickBot="1" x14ac:dyDescent="0.3">
      <c r="A55" s="371"/>
      <c r="B55" s="374"/>
      <c r="C55" s="389"/>
      <c r="D55" s="385"/>
      <c r="E55" s="86"/>
      <c r="F55" s="386"/>
      <c r="G55" s="87" t="s">
        <v>9</v>
      </c>
      <c r="H55" s="88" t="s">
        <v>23</v>
      </c>
      <c r="I55" s="101">
        <v>2.0699999999999998</v>
      </c>
      <c r="J55" s="101">
        <v>2.0699999999999998</v>
      </c>
      <c r="K55" s="101">
        <v>2.0699999999999998</v>
      </c>
      <c r="L55" s="101">
        <v>2.0699999999999998</v>
      </c>
      <c r="M55" s="102">
        <v>2.0699999999999998</v>
      </c>
    </row>
    <row r="56" spans="1:13" s="2" customFormat="1" ht="25.5" x14ac:dyDescent="0.25">
      <c r="A56" s="369">
        <v>8</v>
      </c>
      <c r="B56" s="374"/>
      <c r="C56" s="387" t="s">
        <v>46</v>
      </c>
      <c r="D56" s="379" t="s">
        <v>19</v>
      </c>
      <c r="E56" s="83" t="s">
        <v>51</v>
      </c>
      <c r="F56" s="84" t="s">
        <v>20</v>
      </c>
      <c r="G56" s="84" t="s">
        <v>8</v>
      </c>
      <c r="H56" s="85" t="s">
        <v>23</v>
      </c>
      <c r="I56" s="95">
        <v>5.54</v>
      </c>
      <c r="J56" s="95">
        <v>5.54</v>
      </c>
      <c r="K56" s="95">
        <v>5.54</v>
      </c>
      <c r="L56" s="95">
        <v>5.54</v>
      </c>
      <c r="M56" s="96">
        <v>5.54</v>
      </c>
    </row>
    <row r="57" spans="1:13" s="2" customFormat="1" ht="38.25" x14ac:dyDescent="0.25">
      <c r="A57" s="370"/>
      <c r="B57" s="374"/>
      <c r="C57" s="388"/>
      <c r="D57" s="360"/>
      <c r="E57" s="18"/>
      <c r="F57" s="380" t="s">
        <v>22</v>
      </c>
      <c r="G57" s="79" t="s">
        <v>12</v>
      </c>
      <c r="H57" s="1" t="s">
        <v>23</v>
      </c>
      <c r="I57" s="97">
        <v>7.42</v>
      </c>
      <c r="J57" s="97">
        <v>7.42</v>
      </c>
      <c r="K57" s="97">
        <v>7.42</v>
      </c>
      <c r="L57" s="97">
        <v>7.42</v>
      </c>
      <c r="M57" s="98">
        <v>7.42</v>
      </c>
    </row>
    <row r="58" spans="1:13" s="2" customFormat="1" ht="25.5" x14ac:dyDescent="0.25">
      <c r="A58" s="370"/>
      <c r="B58" s="374"/>
      <c r="C58" s="388"/>
      <c r="D58" s="360"/>
      <c r="E58" s="18"/>
      <c r="F58" s="380"/>
      <c r="G58" s="79" t="s">
        <v>9</v>
      </c>
      <c r="H58" s="1" t="s">
        <v>23</v>
      </c>
      <c r="I58" s="91">
        <v>2.0699999999999998</v>
      </c>
      <c r="J58" s="91">
        <v>2.0699999999999998</v>
      </c>
      <c r="K58" s="91">
        <v>2.0699999999999998</v>
      </c>
      <c r="L58" s="91">
        <v>2.0699999999999998</v>
      </c>
      <c r="M58" s="99">
        <v>2.0699999999999998</v>
      </c>
    </row>
    <row r="59" spans="1:13" s="2" customFormat="1" ht="25.5" x14ac:dyDescent="0.25">
      <c r="A59" s="370"/>
      <c r="B59" s="374"/>
      <c r="C59" s="388"/>
      <c r="D59" s="360"/>
      <c r="E59" s="18"/>
      <c r="F59" s="380" t="s">
        <v>21</v>
      </c>
      <c r="G59" s="79" t="s">
        <v>11</v>
      </c>
      <c r="H59" s="1" t="s">
        <v>23</v>
      </c>
      <c r="I59" s="91">
        <v>8.92</v>
      </c>
      <c r="J59" s="91">
        <v>8.92</v>
      </c>
      <c r="K59" s="91">
        <v>8.92</v>
      </c>
      <c r="L59" s="91">
        <v>8.92</v>
      </c>
      <c r="M59" s="99">
        <v>8.92</v>
      </c>
    </row>
    <row r="60" spans="1:13" s="2" customFormat="1" ht="25.5" x14ac:dyDescent="0.25">
      <c r="A60" s="370"/>
      <c r="B60" s="374"/>
      <c r="C60" s="388"/>
      <c r="D60" s="360"/>
      <c r="E60" s="18"/>
      <c r="F60" s="380"/>
      <c r="G60" s="79" t="s">
        <v>10</v>
      </c>
      <c r="H60" s="1" t="s">
        <v>23</v>
      </c>
      <c r="I60" s="91">
        <v>5.54</v>
      </c>
      <c r="J60" s="91">
        <v>5.54</v>
      </c>
      <c r="K60" s="91">
        <v>5.54</v>
      </c>
      <c r="L60" s="91">
        <v>5.54</v>
      </c>
      <c r="M60" s="99">
        <v>5.54</v>
      </c>
    </row>
    <row r="61" spans="1:13" s="2" customFormat="1" ht="26.25" thickBot="1" x14ac:dyDescent="0.3">
      <c r="A61" s="371"/>
      <c r="B61" s="374"/>
      <c r="C61" s="389"/>
      <c r="D61" s="385"/>
      <c r="E61" s="86"/>
      <c r="F61" s="386"/>
      <c r="G61" s="87" t="s">
        <v>9</v>
      </c>
      <c r="H61" s="88" t="s">
        <v>23</v>
      </c>
      <c r="I61" s="101">
        <v>2.0699999999999998</v>
      </c>
      <c r="J61" s="101">
        <v>2.0699999999999998</v>
      </c>
      <c r="K61" s="101">
        <v>2.0699999999999998</v>
      </c>
      <c r="L61" s="101">
        <v>2.0699999999999998</v>
      </c>
      <c r="M61" s="102">
        <v>2.0699999999999998</v>
      </c>
    </row>
    <row r="62" spans="1:13" s="2" customFormat="1" ht="25.5" x14ac:dyDescent="0.25">
      <c r="A62" s="369">
        <v>9</v>
      </c>
      <c r="B62" s="373"/>
      <c r="C62" s="362" t="s">
        <v>139</v>
      </c>
      <c r="D62" s="360" t="s">
        <v>140</v>
      </c>
      <c r="E62" s="13" t="s">
        <v>51</v>
      </c>
      <c r="F62" s="79" t="s">
        <v>20</v>
      </c>
      <c r="G62" s="79" t="s">
        <v>8</v>
      </c>
      <c r="H62" s="1" t="s">
        <v>23</v>
      </c>
      <c r="I62" s="91">
        <v>5.54</v>
      </c>
      <c r="J62" s="91">
        <v>5.54</v>
      </c>
      <c r="K62" s="91">
        <v>5.54</v>
      </c>
      <c r="L62" s="91">
        <v>5.54</v>
      </c>
      <c r="M62" s="91">
        <v>5.54</v>
      </c>
    </row>
    <row r="63" spans="1:13" s="2" customFormat="1" ht="38.25" x14ac:dyDescent="0.25">
      <c r="A63" s="370"/>
      <c r="B63" s="373"/>
      <c r="C63" s="381"/>
      <c r="D63" s="360"/>
      <c r="E63" s="18"/>
      <c r="F63" s="380" t="s">
        <v>22</v>
      </c>
      <c r="G63" s="79" t="s">
        <v>12</v>
      </c>
      <c r="H63" s="1" t="s">
        <v>23</v>
      </c>
      <c r="I63" s="97">
        <v>7.42</v>
      </c>
      <c r="J63" s="97">
        <v>7.42</v>
      </c>
      <c r="K63" s="97">
        <v>7.42</v>
      </c>
      <c r="L63" s="97">
        <v>7.42</v>
      </c>
      <c r="M63" s="97">
        <v>7.42</v>
      </c>
    </row>
    <row r="64" spans="1:13" s="2" customFormat="1" ht="25.5" x14ac:dyDescent="0.25">
      <c r="A64" s="370"/>
      <c r="B64" s="373"/>
      <c r="C64" s="381"/>
      <c r="D64" s="360"/>
      <c r="E64" s="18"/>
      <c r="F64" s="380"/>
      <c r="G64" s="79" t="s">
        <v>9</v>
      </c>
      <c r="H64" s="1" t="s">
        <v>23</v>
      </c>
      <c r="I64" s="91">
        <v>2.0699999999999998</v>
      </c>
      <c r="J64" s="91">
        <v>2.0699999999999998</v>
      </c>
      <c r="K64" s="91">
        <v>2.0699999999999998</v>
      </c>
      <c r="L64" s="91">
        <v>2.0699999999999998</v>
      </c>
      <c r="M64" s="91">
        <v>2.0699999999999998</v>
      </c>
    </row>
    <row r="65" spans="1:13" s="2" customFormat="1" ht="25.5" x14ac:dyDescent="0.25">
      <c r="A65" s="370"/>
      <c r="B65" s="373"/>
      <c r="C65" s="381"/>
      <c r="D65" s="360"/>
      <c r="E65" s="18"/>
      <c r="F65" s="380" t="s">
        <v>21</v>
      </c>
      <c r="G65" s="79" t="s">
        <v>11</v>
      </c>
      <c r="H65" s="1" t="s">
        <v>23</v>
      </c>
      <c r="I65" s="91">
        <v>8.92</v>
      </c>
      <c r="J65" s="91">
        <v>8.92</v>
      </c>
      <c r="K65" s="91">
        <v>8.92</v>
      </c>
      <c r="L65" s="91">
        <v>8.92</v>
      </c>
      <c r="M65" s="91">
        <v>8.92</v>
      </c>
    </row>
    <row r="66" spans="1:13" s="2" customFormat="1" ht="25.5" x14ac:dyDescent="0.25">
      <c r="A66" s="370"/>
      <c r="B66" s="373"/>
      <c r="C66" s="381"/>
      <c r="D66" s="360"/>
      <c r="E66" s="18"/>
      <c r="F66" s="380"/>
      <c r="G66" s="79" t="s">
        <v>10</v>
      </c>
      <c r="H66" s="1" t="s">
        <v>23</v>
      </c>
      <c r="I66" s="91">
        <v>5.54</v>
      </c>
      <c r="J66" s="91">
        <v>5.54</v>
      </c>
      <c r="K66" s="91">
        <v>5.54</v>
      </c>
      <c r="L66" s="91">
        <v>5.54</v>
      </c>
      <c r="M66" s="91">
        <v>5.54</v>
      </c>
    </row>
    <row r="67" spans="1:13" s="2" customFormat="1" ht="26.25" thickBot="1" x14ac:dyDescent="0.3">
      <c r="A67" s="371"/>
      <c r="B67" s="375"/>
      <c r="C67" s="384"/>
      <c r="D67" s="385"/>
      <c r="E67" s="86"/>
      <c r="F67" s="386"/>
      <c r="G67" s="87" t="s">
        <v>9</v>
      </c>
      <c r="H67" s="88" t="s">
        <v>23</v>
      </c>
      <c r="I67" s="101">
        <v>2.0699999999999998</v>
      </c>
      <c r="J67" s="101">
        <v>2.0699999999999998</v>
      </c>
      <c r="K67" s="101">
        <v>2.0699999999999998</v>
      </c>
      <c r="L67" s="101">
        <v>2.0699999999999998</v>
      </c>
      <c r="M67" s="101">
        <v>2.0699999999999998</v>
      </c>
    </row>
  </sheetData>
  <mergeCells count="66">
    <mergeCell ref="A50:A55"/>
    <mergeCell ref="C50:C55"/>
    <mergeCell ref="D50:D55"/>
    <mergeCell ref="F51:F52"/>
    <mergeCell ref="F53:F55"/>
    <mergeCell ref="F63:F64"/>
    <mergeCell ref="F65:F67"/>
    <mergeCell ref="A56:A61"/>
    <mergeCell ref="C56:C61"/>
    <mergeCell ref="D56:D61"/>
    <mergeCell ref="F57:F58"/>
    <mergeCell ref="F59:F61"/>
    <mergeCell ref="F15:F17"/>
    <mergeCell ref="F18:F19"/>
    <mergeCell ref="A38:A43"/>
    <mergeCell ref="B38:B67"/>
    <mergeCell ref="C38:C43"/>
    <mergeCell ref="D38:D43"/>
    <mergeCell ref="F39:F40"/>
    <mergeCell ref="F41:F43"/>
    <mergeCell ref="A44:A49"/>
    <mergeCell ref="C44:C49"/>
    <mergeCell ref="D44:D49"/>
    <mergeCell ref="F45:F46"/>
    <mergeCell ref="F47:F49"/>
    <mergeCell ref="A62:A67"/>
    <mergeCell ref="C62:C67"/>
    <mergeCell ref="D62:D67"/>
    <mergeCell ref="A14:A19"/>
    <mergeCell ref="C14:C19"/>
    <mergeCell ref="F30:F31"/>
    <mergeCell ref="A32:A37"/>
    <mergeCell ref="B32:B37"/>
    <mergeCell ref="C32:C37"/>
    <mergeCell ref="D32:D37"/>
    <mergeCell ref="F33:F35"/>
    <mergeCell ref="F36:F37"/>
    <mergeCell ref="B8:B31"/>
    <mergeCell ref="E26:E27"/>
    <mergeCell ref="A26:A31"/>
    <mergeCell ref="C26:C31"/>
    <mergeCell ref="D26:D30"/>
    <mergeCell ref="F27:F29"/>
    <mergeCell ref="D14:D19"/>
    <mergeCell ref="A20:A25"/>
    <mergeCell ref="C20:C25"/>
    <mergeCell ref="D20:D21"/>
    <mergeCell ref="F21:F23"/>
    <mergeCell ref="D22:D23"/>
    <mergeCell ref="F24:F25"/>
    <mergeCell ref="A3:M3"/>
    <mergeCell ref="A4:A5"/>
    <mergeCell ref="B4:B5"/>
    <mergeCell ref="C4:C5"/>
    <mergeCell ref="D4:D5"/>
    <mergeCell ref="E4:E5"/>
    <mergeCell ref="F4:G5"/>
    <mergeCell ref="H4:H5"/>
    <mergeCell ref="I4:M4"/>
    <mergeCell ref="B7:M7"/>
    <mergeCell ref="A8:A13"/>
    <mergeCell ref="C8:C13"/>
    <mergeCell ref="D8:D13"/>
    <mergeCell ref="E8:E13"/>
    <mergeCell ref="F9:F11"/>
    <mergeCell ref="F12:F13"/>
  </mergeCells>
  <pageMargins left="0.82677165354330717" right="0.43307086614173229" top="0.55118110236220474" bottom="0.35433070866141736" header="0.31496062992125984" footer="0.11811023622047245"/>
  <pageSetup paperSize="9" scale="65" fitToHeight="0" orientation="landscape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5"/>
  <sheetViews>
    <sheetView view="pageLayout" topLeftCell="A4" zoomScaleNormal="100" workbookViewId="0">
      <selection activeCell="H14" sqref="H14"/>
    </sheetView>
  </sheetViews>
  <sheetFormatPr defaultRowHeight="15" x14ac:dyDescent="0.25"/>
  <cols>
    <col min="1" max="1" width="4.7109375" style="21" customWidth="1"/>
    <col min="2" max="2" width="19.42578125" style="21" customWidth="1"/>
    <col min="3" max="3" width="8.7109375" style="21" customWidth="1"/>
    <col min="4" max="4" width="13.7109375" style="21" customWidth="1"/>
    <col min="5" max="5" width="9.7109375" style="21" customWidth="1"/>
    <col min="6" max="6" width="10.7109375" style="21" customWidth="1"/>
    <col min="7" max="14" width="14.85546875" style="21" customWidth="1"/>
    <col min="15" max="33" width="9.140625" style="21"/>
  </cols>
  <sheetData>
    <row r="1" spans="1:33" x14ac:dyDescent="0.25">
      <c r="N1" s="22" t="s">
        <v>75</v>
      </c>
    </row>
    <row r="2" spans="1:33" x14ac:dyDescent="0.25">
      <c r="N2" s="22" t="s">
        <v>115</v>
      </c>
    </row>
    <row r="3" spans="1:33" ht="63" customHeight="1" x14ac:dyDescent="0.25">
      <c r="A3" s="390" t="s">
        <v>53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33" s="24" customFormat="1" ht="15" customHeight="1" x14ac:dyDescent="0.25">
      <c r="A4" s="392" t="s">
        <v>28</v>
      </c>
      <c r="B4" s="392" t="s">
        <v>1</v>
      </c>
      <c r="C4" s="393" t="s">
        <v>3</v>
      </c>
      <c r="D4" s="392" t="s">
        <v>0</v>
      </c>
      <c r="E4" s="396" t="s">
        <v>2</v>
      </c>
      <c r="F4" s="392" t="s">
        <v>54</v>
      </c>
      <c r="G4" s="392" t="s">
        <v>55</v>
      </c>
      <c r="H4" s="392"/>
      <c r="I4" s="392"/>
      <c r="J4" s="392"/>
      <c r="K4" s="392"/>
      <c r="L4" s="392"/>
      <c r="M4" s="392"/>
      <c r="N4" s="39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24" customFormat="1" x14ac:dyDescent="0.25">
      <c r="A5" s="392"/>
      <c r="B5" s="392"/>
      <c r="C5" s="394"/>
      <c r="D5" s="392"/>
      <c r="E5" s="397"/>
      <c r="F5" s="392"/>
      <c r="G5" s="399" t="s">
        <v>123</v>
      </c>
      <c r="H5" s="400"/>
      <c r="I5" s="399" t="s">
        <v>124</v>
      </c>
      <c r="J5" s="400"/>
      <c r="K5" s="399" t="s">
        <v>131</v>
      </c>
      <c r="L5" s="400"/>
      <c r="M5" s="399" t="s">
        <v>132</v>
      </c>
      <c r="N5" s="400" t="s">
        <v>56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24" customFormat="1" x14ac:dyDescent="0.25">
      <c r="A6" s="392"/>
      <c r="B6" s="392"/>
      <c r="C6" s="395"/>
      <c r="D6" s="392"/>
      <c r="E6" s="398"/>
      <c r="F6" s="392"/>
      <c r="G6" s="25" t="s">
        <v>57</v>
      </c>
      <c r="H6" s="25" t="s">
        <v>58</v>
      </c>
      <c r="I6" s="25" t="s">
        <v>57</v>
      </c>
      <c r="J6" s="25" t="s">
        <v>58</v>
      </c>
      <c r="K6" s="25" t="s">
        <v>57</v>
      </c>
      <c r="L6" s="25" t="s">
        <v>58</v>
      </c>
      <c r="M6" s="25" t="s">
        <v>57</v>
      </c>
      <c r="N6" s="25" t="s">
        <v>58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28" customFormat="1" ht="8.25" x14ac:dyDescent="0.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31" customFormat="1" ht="23.25" customHeight="1" x14ac:dyDescent="0.25">
      <c r="A8" s="29" t="s">
        <v>59</v>
      </c>
      <c r="B8" s="401" t="s">
        <v>60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3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31" customFormat="1" ht="23.25" customHeight="1" x14ac:dyDescent="0.25">
      <c r="A9" s="32" t="s">
        <v>61</v>
      </c>
      <c r="B9" s="317" t="s">
        <v>62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31" customFormat="1" ht="87" customHeight="1" x14ac:dyDescent="0.25">
      <c r="A10" s="33" t="s">
        <v>5</v>
      </c>
      <c r="B10" s="34" t="s">
        <v>63</v>
      </c>
      <c r="C10" s="35" t="s">
        <v>64</v>
      </c>
      <c r="D10" s="36" t="s">
        <v>65</v>
      </c>
      <c r="E10" s="36" t="s">
        <v>66</v>
      </c>
      <c r="F10" s="37" t="s">
        <v>67</v>
      </c>
      <c r="G10" s="77">
        <v>430866.64</v>
      </c>
      <c r="H10" s="77">
        <f>G10*1.2</f>
        <v>517039.96799999999</v>
      </c>
      <c r="I10" s="77">
        <f>G10</f>
        <v>430866.64</v>
      </c>
      <c r="J10" s="77">
        <f>I10*1.2</f>
        <v>517039.96799999999</v>
      </c>
      <c r="K10" s="77">
        <f>G10</f>
        <v>430866.64</v>
      </c>
      <c r="L10" s="77">
        <f>K10*1.2</f>
        <v>517039.96799999999</v>
      </c>
      <c r="M10" s="77">
        <f>G10</f>
        <v>430866.64</v>
      </c>
      <c r="N10" s="77">
        <f>M10*1.2</f>
        <v>517039.96799999999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1" customFormat="1" ht="19.5" x14ac:dyDescent="0.25">
      <c r="A11" s="29" t="s">
        <v>68</v>
      </c>
      <c r="B11" s="401" t="s">
        <v>69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3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3" s="31" customFormat="1" ht="23.25" customHeight="1" x14ac:dyDescent="0.25">
      <c r="A12" s="32" t="s">
        <v>70</v>
      </c>
      <c r="B12" s="317" t="s">
        <v>62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126" x14ac:dyDescent="0.25">
      <c r="A13" s="33" t="s">
        <v>71</v>
      </c>
      <c r="B13" s="34" t="s">
        <v>72</v>
      </c>
      <c r="C13" s="35" t="s">
        <v>64</v>
      </c>
      <c r="D13" s="36" t="s">
        <v>65</v>
      </c>
      <c r="E13" s="36" t="s">
        <v>66</v>
      </c>
      <c r="F13" s="37" t="s">
        <v>67</v>
      </c>
      <c r="G13" s="77">
        <v>123179.12</v>
      </c>
      <c r="H13" s="77">
        <f>G13*1.2</f>
        <v>147814.94399999999</v>
      </c>
      <c r="I13" s="77">
        <f>G13</f>
        <v>123179.12</v>
      </c>
      <c r="J13" s="77">
        <f>I13*1.2</f>
        <v>147814.94399999999</v>
      </c>
      <c r="K13" s="77">
        <f>G13</f>
        <v>123179.12</v>
      </c>
      <c r="L13" s="77">
        <f>K13*1.2</f>
        <v>147814.94399999999</v>
      </c>
      <c r="M13" s="77">
        <f>G13</f>
        <v>123179.12</v>
      </c>
      <c r="N13" s="77">
        <f>M13*1.2</f>
        <v>147814.94399999999</v>
      </c>
      <c r="AE13"/>
      <c r="AF13"/>
      <c r="AG13"/>
    </row>
    <row r="14" spans="1:33" ht="126" x14ac:dyDescent="0.25">
      <c r="A14" s="33" t="s">
        <v>73</v>
      </c>
      <c r="B14" s="34" t="s">
        <v>74</v>
      </c>
      <c r="C14" s="35" t="s">
        <v>64</v>
      </c>
      <c r="D14" s="36" t="s">
        <v>65</v>
      </c>
      <c r="E14" s="36" t="s">
        <v>66</v>
      </c>
      <c r="F14" s="37" t="s">
        <v>67</v>
      </c>
      <c r="G14" s="77">
        <v>116193.25</v>
      </c>
      <c r="H14" s="77">
        <f>G14*1.2</f>
        <v>139431.9</v>
      </c>
      <c r="I14" s="77">
        <f>G14</f>
        <v>116193.25</v>
      </c>
      <c r="J14" s="77">
        <f>I14*1.2</f>
        <v>139431.9</v>
      </c>
      <c r="K14" s="77">
        <f>G14</f>
        <v>116193.25</v>
      </c>
      <c r="L14" s="77">
        <f>K14*1.2</f>
        <v>139431.9</v>
      </c>
      <c r="M14" s="77">
        <f>G14</f>
        <v>116193.25</v>
      </c>
      <c r="N14" s="77">
        <f>M14*1.2</f>
        <v>139431.9</v>
      </c>
      <c r="AE14"/>
      <c r="AF14"/>
      <c r="AG14"/>
    </row>
    <row r="15" spans="1:33" x14ac:dyDescent="0.25">
      <c r="AE15"/>
      <c r="AF15"/>
      <c r="AG15"/>
    </row>
  </sheetData>
  <mergeCells count="16">
    <mergeCell ref="B12:N12"/>
    <mergeCell ref="A3:N3"/>
    <mergeCell ref="A4:A6"/>
    <mergeCell ref="B4:B6"/>
    <mergeCell ref="C4:C6"/>
    <mergeCell ref="D4:D6"/>
    <mergeCell ref="E4:E6"/>
    <mergeCell ref="F4:F6"/>
    <mergeCell ref="G4:N4"/>
    <mergeCell ref="G5:H5"/>
    <mergeCell ref="I5:J5"/>
    <mergeCell ref="K5:L5"/>
    <mergeCell ref="M5:N5"/>
    <mergeCell ref="B8:N8"/>
    <mergeCell ref="B9:N9"/>
    <mergeCell ref="B11:N11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 xml:space="preserve">&amp;C
</oddHeader>
    <oddFooter>&amp;L&amp;"Times New Roman,обычный"&amp;8
&amp;C&amp;P&amp;R&amp;P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3'!Заголовки_для_печати</vt:lpstr>
      <vt:lpstr>'приложение 1'!Область_печати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2022-12-19T05:04:58Z</dcterms:modified>
</cp:coreProperties>
</file>